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tsitsanoudis\Documents\ΣΟΛ\ΔΗΜΟΣ ΛΑΡΙΣΑΙΩΝ\ΔΗΜΟΣ ΛΑΡΙΣΑΙΩΝ 2021 (212767)-telika\ΟΙΚ. ΚΑΤΑΣΤΑΣΕΙΣ 2021\ΔΗΜΟΤΙΚΟ ΣΥΜΒΟΥΛΙΟ\"/>
    </mc:Choice>
  </mc:AlternateContent>
  <bookViews>
    <workbookView xWindow="0" yWindow="0" windowWidth="23040" windowHeight="9195"/>
  </bookViews>
  <sheets>
    <sheet name="Ισολογισμός 2021" sheetId="1" r:id="rId1"/>
  </sheets>
  <externalReferences>
    <externalReference r:id="rId2"/>
  </externalReferences>
  <definedNames>
    <definedName name="_xlnm.Print_Area" localSheetId="0">'Ισολογισμός 2021'!$A$1:$V$192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4" i="1" l="1"/>
  <c r="E104" i="1"/>
  <c r="K101" i="1"/>
  <c r="E101" i="1"/>
  <c r="K95" i="1"/>
  <c r="C94" i="1"/>
  <c r="E95" i="1" s="1"/>
  <c r="M88" i="1"/>
  <c r="E88" i="1"/>
  <c r="G88" i="1" s="1"/>
  <c r="M83" i="1"/>
  <c r="E83" i="1"/>
  <c r="E82" i="1"/>
  <c r="G83" i="1" s="1"/>
  <c r="G77" i="1"/>
  <c r="U75" i="1"/>
  <c r="S74" i="1" s="1"/>
  <c r="M74" i="1"/>
  <c r="M76" i="1" s="1"/>
  <c r="M78" i="1" s="1"/>
  <c r="M80" i="1" s="1"/>
  <c r="G74" i="1"/>
  <c r="G76" i="1" s="1"/>
  <c r="M68" i="1"/>
  <c r="U67" i="1"/>
  <c r="S67" i="1"/>
  <c r="U65" i="1"/>
  <c r="G65" i="1"/>
  <c r="S65" i="1" s="1"/>
  <c r="U64" i="1"/>
  <c r="G64" i="1"/>
  <c r="M59" i="1"/>
  <c r="G59" i="1"/>
  <c r="M52" i="1"/>
  <c r="G52" i="1"/>
  <c r="U48" i="1"/>
  <c r="S48" i="1"/>
  <c r="M48" i="1"/>
  <c r="G48" i="1"/>
  <c r="M43" i="1"/>
  <c r="G43" i="1"/>
  <c r="M42" i="1"/>
  <c r="M45" i="1" s="1"/>
  <c r="G42" i="1"/>
  <c r="G45" i="1" s="1"/>
  <c r="U41" i="1"/>
  <c r="S41" i="1"/>
  <c r="M39" i="1"/>
  <c r="G39" i="1"/>
  <c r="M29" i="1"/>
  <c r="M31" i="1" s="1"/>
  <c r="G29" i="1"/>
  <c r="G31" i="1" s="1"/>
  <c r="U28" i="1"/>
  <c r="S28" i="1"/>
  <c r="I23" i="1"/>
  <c r="M23" i="1" s="1"/>
  <c r="C23" i="1"/>
  <c r="G23" i="1" s="1"/>
  <c r="M22" i="1"/>
  <c r="C22" i="1"/>
  <c r="G22" i="1" s="1"/>
  <c r="M21" i="1"/>
  <c r="G21" i="1"/>
  <c r="U20" i="1"/>
  <c r="M20" i="1"/>
  <c r="C20" i="1"/>
  <c r="G20" i="1" s="1"/>
  <c r="K19" i="1"/>
  <c r="K24" i="1" s="1"/>
  <c r="I19" i="1"/>
  <c r="E19" i="1"/>
  <c r="E24" i="1" s="1"/>
  <c r="C19" i="1"/>
  <c r="M18" i="1"/>
  <c r="G18" i="1"/>
  <c r="U17" i="1"/>
  <c r="S17" i="1"/>
  <c r="M17" i="1"/>
  <c r="G17" i="1"/>
  <c r="I16" i="1"/>
  <c r="G16" i="1"/>
  <c r="M15" i="1"/>
  <c r="G15" i="1"/>
  <c r="M14" i="1"/>
  <c r="G14" i="1"/>
  <c r="M13" i="1"/>
  <c r="G13" i="1"/>
  <c r="M12" i="1"/>
  <c r="C12" i="1"/>
  <c r="G12" i="1" s="1"/>
  <c r="K9" i="1"/>
  <c r="I9" i="1"/>
  <c r="E9" i="1"/>
  <c r="C9" i="1"/>
  <c r="M8" i="1"/>
  <c r="M9" i="1" s="1"/>
  <c r="G8" i="1"/>
  <c r="G9" i="1" s="1"/>
  <c r="G68" i="1" l="1"/>
  <c r="U68" i="1"/>
  <c r="G19" i="1"/>
  <c r="G24" i="1" s="1"/>
  <c r="G33" i="1" s="1"/>
  <c r="G101" i="1"/>
  <c r="M101" i="1"/>
  <c r="M19" i="1"/>
  <c r="M11" i="1" s="1"/>
  <c r="S43" i="1"/>
  <c r="K11" i="1"/>
  <c r="U43" i="1"/>
  <c r="S64" i="1"/>
  <c r="S68" i="1" s="1"/>
  <c r="E11" i="1"/>
  <c r="I24" i="1"/>
  <c r="U22" i="1"/>
  <c r="C24" i="1"/>
  <c r="M84" i="1"/>
  <c r="M89" i="1" s="1"/>
  <c r="G78" i="1"/>
  <c r="G80" i="1" s="1"/>
  <c r="G84" i="1" s="1"/>
  <c r="G89" i="1" s="1"/>
  <c r="G102" i="1" s="1"/>
  <c r="G107" i="1" s="1"/>
  <c r="S73" i="1" s="1"/>
  <c r="S75" i="1" s="1"/>
  <c r="S19" i="1" s="1"/>
  <c r="S20" i="1" s="1"/>
  <c r="S22" i="1" s="1"/>
  <c r="S61" i="1" s="1"/>
  <c r="M54" i="1"/>
  <c r="G54" i="1"/>
  <c r="M16" i="1"/>
  <c r="M24" i="1" l="1"/>
  <c r="M33" i="1" s="1"/>
  <c r="M61" i="1" s="1"/>
  <c r="U62" i="1" s="1"/>
  <c r="M102" i="1"/>
  <c r="M107" i="1" s="1"/>
  <c r="G61" i="1"/>
  <c r="U61" i="1"/>
</calcChain>
</file>

<file path=xl/comments1.xml><?xml version="1.0" encoding="utf-8"?>
<comments xmlns="http://schemas.openxmlformats.org/spreadsheetml/2006/main">
  <authors>
    <author>Hewlett-Packard Company</author>
  </authors>
  <commentList>
    <comment ref="G43" authorId="0" shapeId="0">
      <text>
        <r>
          <rPr>
            <b/>
            <sz val="9"/>
            <color indexed="81"/>
            <rFont val="Tahoma"/>
            <family val="2"/>
            <charset val="161"/>
          </rPr>
          <t>Hewlett-Packard Company:</t>
        </r>
        <r>
          <rPr>
            <sz val="9"/>
            <color indexed="81"/>
            <rFont val="Tahoma"/>
            <family val="2"/>
            <charset val="161"/>
          </rPr>
          <t xml:space="preserve">
33+54.00(ΧΡΕΩΣΤΙΚΟ)+54.09.05.00 (ΧΡΕΩΣΤΙΚΟ ΠΟΥ ΑΦΟΡΑ  ΧΑΡΤΟΣΗΜΟ ΑΠΛΗΡΩΤΩΝ ΜΙΣΘΩΜΑΤΩΝ ΤΟ ΟΠΟΙΟ ΣΤΟ ΔΗΜΟΣΙΟ ΔΗΜΙΟΥΡΓΕΙΤΑΙ ΩΣ ΑΠΑΙΤΗΣΗ ΚΑΤΆ ΤΗΝ ΠΛΗΡΩΜΗ ΜΙΣΘΩΜΑΤΩΝ ΕΝΏ ΠΛΗΡΩΝΕΤΑΙ ΣΤΗΝ ΕΦΟΡΙΑ ΜΕ ΤΟ Ε2 ΟΛΟ ΤΟ ΧΑΡΤΟΣΗΜΟ ΑΝΕΞΑΡΤΗΤΑ ΕΑΝ ΜΑΣ ΤΟ ΕΧΟΥΝ ΑΠΟΔΟΣΕΙ) </t>
        </r>
      </text>
    </comment>
    <comment ref="M43" authorId="0" shapeId="0">
      <text>
        <r>
          <rPr>
            <b/>
            <sz val="9"/>
            <color indexed="81"/>
            <rFont val="Tahoma"/>
            <family val="2"/>
            <charset val="161"/>
          </rPr>
          <t>Hewlett-Packard Company:</t>
        </r>
        <r>
          <rPr>
            <sz val="9"/>
            <color indexed="81"/>
            <rFont val="Tahoma"/>
            <family val="2"/>
            <charset val="161"/>
          </rPr>
          <t xml:space="preserve">
33+54.00(ΧΡΕΩΣΤΙΚΟ)+54.09.05.00 (ΧΡΕΩΣΤΙΚΟ ΠΟΥ ΑΦΟΡΑ  ΧΑΡΤΟΣΗΜΟ ΑΠΛΗΡΩΤΩΝ ΜΙΣΘΩΜΑΤΩΝ ΤΟ ΟΠΟΙΟ ΣΤΟ ΔΗΜΟΣΙΟ ΔΗΜΙΟΥΡΓΕΙΤΑΙ ΩΣ ΑΠΑΙΤΗΣΗ ΚΑΤΆ ΤΗΝ ΠΛΗΡΩΜΗ ΜΙΣΘΩΜΑΤΩΝ ΕΝΏ ΠΛΗΡΩΝΕΤΑΙ ΣΤΗΝ ΕΦΟΡΙΑ ΜΕ ΤΟ Ε2 ΟΛΟ ΤΟ ΧΑΡΤΟΣΗΜΟ ΑΝΕΞΑΡΤΗΤΑ ΕΑΝ ΜΑΣ ΤΟ ΕΧΟΥΝ ΑΠΟΔΟΣΕΙ) 
</t>
        </r>
      </text>
    </comment>
  </commentList>
</comments>
</file>

<file path=xl/sharedStrings.xml><?xml version="1.0" encoding="utf-8"?>
<sst xmlns="http://schemas.openxmlformats.org/spreadsheetml/2006/main" count="188" uniqueCount="166">
  <si>
    <t>ΔΗΜΟΣ ΛΑΡΙΣΑΙΩΝ</t>
  </si>
  <si>
    <t>ΙΣΟΛΟΓΙΣΜΟΣ 31ης Δεκεμβρίου 2021</t>
  </si>
  <si>
    <t>11η ΔΙΑΧΕΙΡΙΣΤΙΚΗ ΧΡΗΣΗ (1 ΙΑΝΟΥΑΡΙΟΥ - 31 ΔΕΚΕΜΒΡΙΟΥ 2021)</t>
  </si>
  <si>
    <t>ΕΝΕΡΓΗΤΙΚΟ</t>
  </si>
  <si>
    <t>Χρήσεως 2021</t>
  </si>
  <si>
    <t>Προηγούμενης Χρήσεως 2020</t>
  </si>
  <si>
    <t>ΠΑΘΗΤΙΚΟ</t>
  </si>
  <si>
    <t>Αξία Κτήσεως</t>
  </si>
  <si>
    <t xml:space="preserve">Αποσβέσεις </t>
  </si>
  <si>
    <t>Αναπόσβεστη Αξία</t>
  </si>
  <si>
    <t>Β.</t>
  </si>
  <si>
    <t>ΕΞΟΔΑ ΕΓΚΑΤΑΣΤΑΣΕΩΣ</t>
  </si>
  <si>
    <t>Α.</t>
  </si>
  <si>
    <t>ΙΔΙΑ ΚΕΦΑΛΑΙΑ</t>
  </si>
  <si>
    <t xml:space="preserve"> </t>
  </si>
  <si>
    <t>4. Λοιπά έξοδα Εγκαταστάσεως</t>
  </si>
  <si>
    <t>Ι.</t>
  </si>
  <si>
    <t>Κεφάλαιο</t>
  </si>
  <si>
    <t>Γ.</t>
  </si>
  <si>
    <t>ΠΑΓΙΟ ΕΝΕΡΓΗΤΙΚΟ</t>
  </si>
  <si>
    <t>ΙΙ.</t>
  </si>
  <si>
    <t>Διαφορές Αναπροσαρμογής &amp;</t>
  </si>
  <si>
    <t>Ενσώματες Ακινητοποιήσεις</t>
  </si>
  <si>
    <t>Επιχορηγήσεις Επενδύσεων</t>
  </si>
  <si>
    <t>1. Γήπεδα - Οικόπεδα</t>
  </si>
  <si>
    <t>1. Διαφορές από αναπροσαρμογή αξίας τίτλων</t>
  </si>
  <si>
    <t>1α. Πλατείες - Πάρκα - Παιδότοποι Κ.Χ.</t>
  </si>
  <si>
    <t>2. Διαφορές από αναπροσαρμογή αξίας πάγιων</t>
  </si>
  <si>
    <t>1β. Οδοί - Οδοστρώματα Κ.Χ.</t>
  </si>
  <si>
    <t xml:space="preserve">    περιουσιακών στοιχείων</t>
  </si>
  <si>
    <t>1γ. Πεζοδρόμια Κ.Χ.</t>
  </si>
  <si>
    <t>3. Δωρεές Παγίων</t>
  </si>
  <si>
    <t>2. Αγροί, Λατομεία</t>
  </si>
  <si>
    <t>4. Επιχορηγήσεις Επενδύσεων</t>
  </si>
  <si>
    <t>3. Κτίρια &amp; Τεχνικά Έργα</t>
  </si>
  <si>
    <t>3β. Εγκαταστάσεις Ηλεκτροφωτισμού Κ.Χ.</t>
  </si>
  <si>
    <t>IV.</t>
  </si>
  <si>
    <t>Αποτελέσματα εις Νέο</t>
  </si>
  <si>
    <t>3γ. Λοιπές Μόνιμες Εγκαταστάσεις Κ.Χ.</t>
  </si>
  <si>
    <t>Υπόλοιπο Πλεονάσματος (κέρδους) εις Νέο</t>
  </si>
  <si>
    <t>4. Μηχανήματα &amp; Μηχ.Εξοπλ.</t>
  </si>
  <si>
    <t>5. Μεταφορικά Μέσα</t>
  </si>
  <si>
    <t>6. Έπιπλα &amp; Λοιπός Εξοπλ.</t>
  </si>
  <si>
    <t>Σύνολο Ιδίων Κεφαλαίων (ΑΙ+ΑΙΙ+ΑΙV)</t>
  </si>
  <si>
    <t>7. Ακινητοποιήσεις υπό Εκτέλεση</t>
  </si>
  <si>
    <t>Σύνολο Ακινητοποιήσεων (ΓΙΙ)</t>
  </si>
  <si>
    <t>ΥΠΟΧΡΕΩΣΕΙΣ</t>
  </si>
  <si>
    <t>ΙΙΙ.</t>
  </si>
  <si>
    <t>Τίτλοι πάγιας επένδυσης &amp; Άλλες</t>
  </si>
  <si>
    <t>Μακροπρόθεσμες Υποχρεώσεις</t>
  </si>
  <si>
    <t>Μακροπρόθ. Χρηματ/κές Απαιτήσεις</t>
  </si>
  <si>
    <t>2. Δάνεια Τραπεζών</t>
  </si>
  <si>
    <t>1. Τίτλοι Πάγιας Επένδυσης</t>
  </si>
  <si>
    <t>4. Λοιπές μακροπρόθεσμες υποχρεώσεις</t>
  </si>
  <si>
    <t>Μείον: - Οφειλόμενες Δόσεις</t>
  </si>
  <si>
    <t xml:space="preserve">          - Προβλέψεις Υποτιμήσεων</t>
  </si>
  <si>
    <t>2. Λοιπές Μακροπρόθεσμες Απαιτήσεις</t>
  </si>
  <si>
    <t>Βραχυπρόθεσμες Υποχρεώσεις</t>
  </si>
  <si>
    <t>1. Προμηθευτές</t>
  </si>
  <si>
    <t>3. Τράπεζες Λ/ Βραχυπρόθεσμων</t>
  </si>
  <si>
    <t>Σύνολο Πάγιου Ενεργητικού (ΓΙΙ+ΓΙΙΙ)</t>
  </si>
  <si>
    <t xml:space="preserve">     Υποχρεώσεων</t>
  </si>
  <si>
    <t>4. Προκαταβολές για Πώληση</t>
  </si>
  <si>
    <t>Δ.</t>
  </si>
  <si>
    <t>ΚΥΚΛΟΦΟΡΟΥΝ ΕΝΕΡΓΗΤΙΚΟ</t>
  </si>
  <si>
    <t xml:space="preserve">    Αγαθών &amp; Υπηρεσιών</t>
  </si>
  <si>
    <t>Αποθέματα</t>
  </si>
  <si>
    <t>5. Υποχρεώσεις από Φόρους &amp; Τέλη</t>
  </si>
  <si>
    <t>4. Υλικά Κατασκευής &amp; Επισκευών</t>
  </si>
  <si>
    <t>6. Ασφαλιστικοί Οργανισμοί</t>
  </si>
  <si>
    <t xml:space="preserve">    Αναλώσιμα, Ανταλακτικά Παγίων</t>
  </si>
  <si>
    <t>7. Μακροπρόθεσμες Υποχρεώσεις</t>
  </si>
  <si>
    <t xml:space="preserve">    Πληρωτέες στην επόμενη χρήση</t>
  </si>
  <si>
    <t>Απαιτήσεις</t>
  </si>
  <si>
    <t>8. Πιστωτές Διάφοροι</t>
  </si>
  <si>
    <t>1. Απαιτήσεις από Πώληση Υπηρεσιών</t>
  </si>
  <si>
    <t>Μειον: Προβλέψεις</t>
  </si>
  <si>
    <t>5. Χρεώστες Διάφοροι</t>
  </si>
  <si>
    <t>Σύνολο Υποχρεώσεων (ΓΙ+ΓΙΙ)</t>
  </si>
  <si>
    <t>6. Λογ/σμοι διαχειρισεως προκαταβολών και πιστώσεων</t>
  </si>
  <si>
    <t>Μεταβατικοί Λογ/σμοι Παθητικού</t>
  </si>
  <si>
    <t>III</t>
  </si>
  <si>
    <t>Χρεόγραφα</t>
  </si>
  <si>
    <t>1. Έσοδα επόμενων χρήσεων</t>
  </si>
  <si>
    <t>3. Λοιπά Χρεόγραφα</t>
  </si>
  <si>
    <t>2. Έξοδα χρήσεως δουλευμένα</t>
  </si>
  <si>
    <t>ΙV.</t>
  </si>
  <si>
    <t>Διαθέσιμα</t>
  </si>
  <si>
    <t>1. Ταμείο</t>
  </si>
  <si>
    <t>3. Καταθέσεις Όψεως &amp; Προθεσμίας</t>
  </si>
  <si>
    <t>Σύνολο Κυκλοφορούντος</t>
  </si>
  <si>
    <t>Ενεργητικού (ΔΙ+ΔΙΙ+ΔΙΙΙ+ΔΙV)</t>
  </si>
  <si>
    <t>E.</t>
  </si>
  <si>
    <t>Μεταβατικοί λογαριασμοί</t>
  </si>
  <si>
    <t>1. Έξοδα Επόμενων Χρήσεων</t>
  </si>
  <si>
    <t>2. Έσοδα Χρήσεως Εισπρακτέα</t>
  </si>
  <si>
    <t>ΓΕΝΙΚΟ ΣΥΝΟΛΟ ΕΝΕΡΓΗΤΙΚΟΥ (Β+Γ+Δ+Ε)</t>
  </si>
  <si>
    <t>ΓΕΝΙΚΟ ΣΥΝΟΛΟ ΠΑΘΗΤΙΚΟΥ (Α+Γ+Δ)</t>
  </si>
  <si>
    <t>ΛΟΓΑΡΙΑΣΜΟΙ ΤΑΞΕΩΣ ΧΡΕΩΣΤΙΚΟΙ</t>
  </si>
  <si>
    <t>`</t>
  </si>
  <si>
    <t>ΛΟΓΑΡΙΑΣΜΟΙ ΤΑΞΕΩΣ ΠΙΣΤΩΤΙΚΟΙ</t>
  </si>
  <si>
    <t>1. Αλλότρια Περιουσιακά Στοιχεία</t>
  </si>
  <si>
    <t>2. Χρεωστικοί λογαριασμοί Προϋπολογισμού</t>
  </si>
  <si>
    <t>2. Πιστωτικοί λογ/σμοί Προϋπολογισμού</t>
  </si>
  <si>
    <t>3. Χρεωστικοί Λογαριασμοί εγγυήσεων, εμπραγμ.</t>
  </si>
  <si>
    <t>3. Πιστωτικοί Λογαριασμοί εγγυήσεων, εμπραγμ.</t>
  </si>
  <si>
    <t xml:space="preserve">    ασφαλειών και αμφοτεροβαρών συμβάσεων</t>
  </si>
  <si>
    <t xml:space="preserve">ΚΑΤΑΣΤΑΣΗ ΑΠΟΤΕΛΕΣΜΑΤΩΝ ΧΡΗΣΕΩΣ </t>
  </si>
  <si>
    <t>ΠΙΝΑΚΑΣ ΔΙΑΘΕΣΗΣ ΑΠΟΤΕΛΕΣΜΑΤΩΝ</t>
  </si>
  <si>
    <t xml:space="preserve">Ι. </t>
  </si>
  <si>
    <t>Αποτελέσματα Εκμεταλλεύσεως</t>
  </si>
  <si>
    <t>1. Έσοδα από Πώληση Αγαθών &amp; Υπηρεσιών</t>
  </si>
  <si>
    <t>Καθαρό Αποτέλεσμα Χρήσεως (κέρδος)</t>
  </si>
  <si>
    <t>2. Έσοδα από Φόρους- Εισφορές - Πρόστιμα</t>
  </si>
  <si>
    <t>Υπόλοιπο Προηγ.Χρήσης</t>
  </si>
  <si>
    <t>3. Τακτικές Επιχορηγήσεις από Κ.Προϋπ.</t>
  </si>
  <si>
    <t>Πλεόνασμα (κέρδος) εις Νέον</t>
  </si>
  <si>
    <r>
      <t>Μείον:</t>
    </r>
    <r>
      <rPr>
        <sz val="10"/>
        <rFont val="Arial Greek"/>
        <charset val="161"/>
      </rPr>
      <t xml:space="preserve"> Κόστος Αγαθών &amp; Υπηρεσιών</t>
    </r>
  </si>
  <si>
    <t>Μικτά Αποτ/τα Εκμεταλλεύσεως</t>
  </si>
  <si>
    <r>
      <t>Πλέον:</t>
    </r>
    <r>
      <rPr>
        <sz val="10"/>
        <rFont val="Arial Greek"/>
        <charset val="161"/>
      </rPr>
      <t xml:space="preserve"> Άλλα Έσοδα</t>
    </r>
  </si>
  <si>
    <t>Σύνολο</t>
  </si>
  <si>
    <t xml:space="preserve">Μείον: </t>
  </si>
  <si>
    <t>1. Έξοδα Διοικητικής Λειτουργίας</t>
  </si>
  <si>
    <t>3. Έξοδα Λειτουργίας Δημοσίων Σχέσεων</t>
  </si>
  <si>
    <t>Μερικά Αποτ/τα Εκμεταλλεύσεως</t>
  </si>
  <si>
    <t>Πλέον:</t>
  </si>
  <si>
    <t>4.Πιστωτικοί Τόκοι &amp; Συναφή Έσοδα</t>
  </si>
  <si>
    <t>3.Χρεωστικοί Τόκοι &amp; Συναφή Έξοδα</t>
  </si>
  <si>
    <t>Ολικά Αποτ/τα Εκμεταλλεύσεως</t>
  </si>
  <si>
    <t xml:space="preserve">IΙ. </t>
  </si>
  <si>
    <t>ΠΛΕΟΝ (ή μείον): Έκτακτα Αποτελέσματα</t>
  </si>
  <si>
    <t>1.Έκτακτα &amp; Ανόργανα έσοδα</t>
  </si>
  <si>
    <t>2.Έκτακτα Κέρδη</t>
  </si>
  <si>
    <t>3.'Εσοδα προηγούμενων χρήσεων</t>
  </si>
  <si>
    <t>4.Έσοδα από προβλέψεις προηγούμενων χρήσεων</t>
  </si>
  <si>
    <t>1.Έκτακτα &amp; Ανόργανα έξοδα</t>
  </si>
  <si>
    <t>2.Έκτακτες Ζημιές</t>
  </si>
  <si>
    <t>3.'Εξοδα προηγούμενων χρήσεων</t>
  </si>
  <si>
    <t>4.Προβλέψεις για έκτακτους κινδύνους</t>
  </si>
  <si>
    <t>Οργανικά &amp; Έκτακτα Αποτελέσματα</t>
  </si>
  <si>
    <t>Σύνολο αποσβέσεων παγιών στοιχείων</t>
  </si>
  <si>
    <r>
      <t xml:space="preserve">Μείον: </t>
    </r>
    <r>
      <rPr>
        <sz val="10"/>
        <rFont val="Arial Greek"/>
        <family val="2"/>
        <charset val="161"/>
      </rPr>
      <t>Οι από αυτές ενσωμ/νες στο λειτ. κόστος</t>
    </r>
  </si>
  <si>
    <t>ΚΑΘΑΡΑ ΑΠΟΤΕΛΕΣΜΑΤΑ ΧΡΗΣΕΩΣ</t>
  </si>
  <si>
    <t>Λάρισα, 31/10/2022</t>
  </si>
  <si>
    <t>Ο ΔΗΜΑΡΧΟΣ ΛΑΡΙΣΑΙΩΝ</t>
  </si>
  <si>
    <t>Ο ΑΝΤΙΔΗΜΑΡΧΟΣ ΟΙΚΟΝΟΜΙΚΩΝ</t>
  </si>
  <si>
    <t>Η ΑΝ. ΠΡΟΪΣΤΑΜΕΝΗ ΟΙΚΟΝΟΜΙΚΩΝ ΥΠΗΡΕΣΙΩΝ</t>
  </si>
  <si>
    <t>Η ΑΝ. ΠΡΟΪΣΤΑΜΕΝΗ ΤΜΗΜΑΤΟΣ ΠΡΟΫΠΟΛΟΓΙΣΜΟΥ-ΙΣΟΛΟΓΙΣΜΟΥ</t>
  </si>
  <si>
    <t>ΚΑΛΟΓΙΑΝΝΗΣ ΑΠΟΣΤΟΛΟΣ</t>
  </si>
  <si>
    <t>ΑΔΑΜΟΠΟΥΛΟΣ ΑΘΑΝΑΣΙΟΣ</t>
  </si>
  <si>
    <t>ΔΗΜΟΠΟΥΛΟΥ ΕΛΕΝΗ</t>
  </si>
  <si>
    <t>ΦΙΛΙΠΠΟΥ - ΑΛΑΟΥΝΗ ΕΥΤΥΧΙΑ</t>
  </si>
  <si>
    <t>ΑΔΤ ΑΙ 867965</t>
  </si>
  <si>
    <t>ΑΔΤ Χ 910200</t>
  </si>
  <si>
    <t>ΑΔΤ ΑΖ 476799</t>
  </si>
  <si>
    <t>ΑΔΤ ΑΗ 767020</t>
  </si>
  <si>
    <t>Έκθεση Ανεξάρτητου Ορκωτού Ελεγκτή Λογιστή</t>
  </si>
  <si>
    <t>Προς το Δημοτικό Συμβούλιο του Δήμου ΛΑΡΙΣΑΙΩΝ</t>
  </si>
  <si>
    <t>Ορκωτός Ελεγκτής Λογιστής</t>
  </si>
  <si>
    <t>ΣΟΛ Α.Ε.</t>
  </si>
  <si>
    <t>Μέλος Δικτύου Crowe Global</t>
  </si>
  <si>
    <t>Φωκ. Νέγρη 3, 112 57 Αθήνα</t>
  </si>
  <si>
    <t>Α.Μ. ΣΟΕΛ 125</t>
  </si>
  <si>
    <t>Α.Μ. ΣΟΕΛ 14491</t>
  </si>
  <si>
    <t>Απόστολος Θ. Πολύζος</t>
  </si>
  <si>
    <t>Αθήνα, 8 Δεκεμβρίου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</si>
</sst>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26" x14ac:knownFonts="1">
    <font>
      <sz val="10"/>
      <name val="Arial Greek"/>
      <charset val="161"/>
    </font>
    <font>
      <sz val="10"/>
      <name val="Arial Greek"/>
      <charset val="161"/>
    </font>
    <font>
      <b/>
      <sz val="11"/>
      <name val="Arial Greek"/>
      <family val="2"/>
      <charset val="161"/>
    </font>
    <font>
      <b/>
      <sz val="10"/>
      <name val="Arial Greek"/>
      <family val="2"/>
      <charset val="161"/>
    </font>
    <font>
      <u/>
      <sz val="10"/>
      <name val="Arial Greek"/>
      <family val="2"/>
      <charset val="161"/>
    </font>
    <font>
      <sz val="10"/>
      <name val="Arial Greek"/>
      <family val="2"/>
      <charset val="161"/>
    </font>
    <font>
      <u val="double"/>
      <sz val="10"/>
      <name val="Arial Greek"/>
      <family val="2"/>
      <charset val="161"/>
    </font>
    <font>
      <sz val="10"/>
      <color indexed="10"/>
      <name val="Arial Greek"/>
      <charset val="161"/>
    </font>
    <font>
      <sz val="10"/>
      <color indexed="9"/>
      <name val="Arial Greek"/>
      <charset val="161"/>
    </font>
    <font>
      <b/>
      <sz val="10"/>
      <color indexed="9"/>
      <name val="Arial Greek"/>
      <family val="2"/>
      <charset val="161"/>
    </font>
    <font>
      <sz val="10"/>
      <color indexed="9"/>
      <name val="Arial Greek"/>
      <family val="2"/>
      <charset val="161"/>
    </font>
    <font>
      <u val="double"/>
      <sz val="10"/>
      <color indexed="9"/>
      <name val="Arial Greek"/>
      <family val="2"/>
      <charset val="161"/>
    </font>
    <font>
      <u/>
      <sz val="10"/>
      <name val="Arial Greek"/>
      <charset val="161"/>
    </font>
    <font>
      <sz val="12"/>
      <name val="Arial Greek"/>
      <family val="2"/>
      <charset val="161"/>
    </font>
    <font>
      <sz val="9"/>
      <name val="Arial Greek"/>
      <family val="2"/>
      <charset val="161"/>
    </font>
    <font>
      <b/>
      <sz val="8"/>
      <name val="Arial"/>
      <family val="2"/>
    </font>
    <font>
      <u val="double"/>
      <sz val="10"/>
      <name val="Arial Greek"/>
      <charset val="161"/>
    </font>
    <font>
      <b/>
      <sz val="10"/>
      <name val="Arial Greek"/>
      <charset val="161"/>
    </font>
    <font>
      <sz val="11"/>
      <name val="Arial Greek"/>
      <family val="2"/>
      <charset val="161"/>
    </font>
    <font>
      <b/>
      <sz val="9"/>
      <color indexed="81"/>
      <name val="Tahoma"/>
      <family val="2"/>
      <charset val="161"/>
    </font>
    <font>
      <sz val="9"/>
      <color indexed="81"/>
      <name val="Tahoma"/>
      <family val="2"/>
      <charset val="161"/>
    </font>
    <font>
      <b/>
      <sz val="11"/>
      <name val="Tahoma"/>
      <family val="2"/>
      <charset val="161"/>
    </font>
    <font>
      <sz val="11"/>
      <name val="Tahoma"/>
      <family val="2"/>
      <charset val="161"/>
    </font>
    <font>
      <b/>
      <sz val="10"/>
      <name val="Tahoma"/>
      <family val="2"/>
      <charset val="161"/>
    </font>
    <font>
      <sz val="10"/>
      <color rgb="FF7D141E"/>
      <name val="Arial"/>
      <family val="2"/>
      <charset val="161"/>
    </font>
    <font>
      <sz val="9"/>
      <name val="Arial"/>
      <family val="2"/>
      <charset val="161"/>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0" fontId="1" fillId="0" borderId="0"/>
  </cellStyleXfs>
  <cellXfs count="151">
    <xf numFmtId="0" fontId="0" fillId="0" borderId="0" xfId="0"/>
    <xf numFmtId="0" fontId="3" fillId="0" borderId="4" xfId="0" applyFont="1" applyBorder="1" applyAlignment="1">
      <alignment horizontal="center"/>
    </xf>
    <xf numFmtId="0" fontId="3" fillId="0" borderId="0" xfId="0" applyFont="1" applyBorder="1" applyAlignment="1">
      <alignment horizontal="center"/>
    </xf>
    <xf numFmtId="4" fontId="3" fillId="0" borderId="0" xfId="0" applyNumberFormat="1" applyFont="1" applyBorder="1" applyAlignment="1">
      <alignment horizontal="center"/>
    </xf>
    <xf numFmtId="0" fontId="0" fillId="0" borderId="1" xfId="0" applyBorder="1" applyAlignment="1">
      <alignment horizontal="center"/>
    </xf>
    <xf numFmtId="0" fontId="0" fillId="0" borderId="2" xfId="0" applyBorder="1"/>
    <xf numFmtId="4" fontId="0" fillId="0" borderId="2" xfId="0" applyNumberFormat="1" applyBorder="1"/>
    <xf numFmtId="0" fontId="0" fillId="0" borderId="3" xfId="0" applyBorder="1"/>
    <xf numFmtId="0" fontId="0" fillId="0" borderId="4" xfId="0" applyBorder="1" applyAlignment="1">
      <alignment horizontal="center"/>
    </xf>
    <xf numFmtId="0" fontId="3" fillId="0" borderId="0" xfId="0" applyFont="1" applyBorder="1" applyAlignment="1">
      <alignment horizontal="left"/>
    </xf>
    <xf numFmtId="4" fontId="4" fillId="0" borderId="0" xfId="0" applyNumberFormat="1" applyFont="1" applyBorder="1" applyAlignment="1">
      <alignment horizontal="center"/>
    </xf>
    <xf numFmtId="0" fontId="4" fillId="0" borderId="0" xfId="0" applyFont="1" applyBorder="1" applyAlignment="1">
      <alignment horizontal="center"/>
    </xf>
    <xf numFmtId="0" fontId="3" fillId="0" borderId="0" xfId="0" applyFont="1" applyBorder="1"/>
    <xf numFmtId="4" fontId="0" fillId="0" borderId="0" xfId="0" applyNumberFormat="1" applyBorder="1"/>
    <xf numFmtId="0" fontId="0" fillId="0" borderId="0" xfId="0" applyBorder="1"/>
    <xf numFmtId="4" fontId="4" fillId="0" borderId="0" xfId="0" applyNumberFormat="1" applyFont="1" applyBorder="1" applyAlignment="1">
      <alignment horizontal="center" vertical="top"/>
    </xf>
    <xf numFmtId="0" fontId="0" fillId="0" borderId="5" xfId="0" applyBorder="1" applyAlignment="1">
      <alignment horizontal="center"/>
    </xf>
    <xf numFmtId="0" fontId="0" fillId="0" borderId="4" xfId="0" applyBorder="1" applyAlignment="1">
      <alignment horizontal="center" vertical="center"/>
    </xf>
    <xf numFmtId="0" fontId="0" fillId="0" borderId="0" xfId="0" applyBorder="1" applyAlignment="1">
      <alignment vertical="center"/>
    </xf>
    <xf numFmtId="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4" fontId="0" fillId="0" borderId="0" xfId="0" applyNumberFormat="1" applyBorder="1" applyAlignment="1">
      <alignment vertical="center"/>
    </xf>
    <xf numFmtId="0" fontId="0" fillId="0" borderId="5" xfId="0" applyBorder="1" applyAlignment="1">
      <alignment vertical="center"/>
    </xf>
    <xf numFmtId="0" fontId="0" fillId="0" borderId="0" xfId="0" applyAlignment="1">
      <alignment vertical="center"/>
    </xf>
    <xf numFmtId="4" fontId="0" fillId="0" borderId="0" xfId="0" applyNumberFormat="1" applyFill="1" applyBorder="1"/>
    <xf numFmtId="0" fontId="0" fillId="0" borderId="5" xfId="0" applyBorder="1"/>
    <xf numFmtId="4" fontId="5" fillId="0" borderId="9" xfId="0" applyNumberFormat="1" applyFont="1" applyFill="1" applyBorder="1"/>
    <xf numFmtId="4" fontId="4" fillId="0" borderId="0" xfId="0" applyNumberFormat="1" applyFont="1" applyBorder="1"/>
    <xf numFmtId="4" fontId="0" fillId="0" borderId="9" xfId="0" applyNumberFormat="1" applyBorder="1"/>
    <xf numFmtId="4" fontId="0" fillId="0" borderId="0" xfId="0" applyNumberFormat="1"/>
    <xf numFmtId="4" fontId="0" fillId="0" borderId="10" xfId="0" applyNumberFormat="1" applyBorder="1"/>
    <xf numFmtId="2" fontId="0" fillId="0" borderId="5" xfId="0" applyNumberFormat="1" applyBorder="1"/>
    <xf numFmtId="4" fontId="5" fillId="0" borderId="11" xfId="0" applyNumberFormat="1" applyFont="1" applyBorder="1"/>
    <xf numFmtId="4" fontId="5" fillId="0" borderId="0" xfId="0" applyNumberFormat="1" applyFont="1" applyBorder="1"/>
    <xf numFmtId="4" fontId="5" fillId="0" borderId="11" xfId="0" applyNumberFormat="1" applyFont="1" applyFill="1" applyBorder="1"/>
    <xf numFmtId="4" fontId="6" fillId="0" borderId="0" xfId="0" applyNumberFormat="1" applyFont="1" applyBorder="1"/>
    <xf numFmtId="4" fontId="7" fillId="0" borderId="0" xfId="0" applyNumberFormat="1" applyFont="1" applyBorder="1"/>
    <xf numFmtId="4" fontId="8" fillId="0" borderId="0" xfId="0" applyNumberFormat="1" applyFont="1" applyFill="1" applyBorder="1"/>
    <xf numFmtId="4" fontId="8" fillId="0" borderId="0" xfId="0" applyNumberFormat="1" applyFont="1" applyBorder="1"/>
    <xf numFmtId="4" fontId="1" fillId="0" borderId="0" xfId="0" applyNumberFormat="1" applyFont="1" applyFill="1" applyBorder="1"/>
    <xf numFmtId="0" fontId="7" fillId="0" borderId="0" xfId="0" applyFont="1" applyBorder="1"/>
    <xf numFmtId="0" fontId="0" fillId="0" borderId="0" xfId="0" applyFill="1" applyBorder="1"/>
    <xf numFmtId="4" fontId="0" fillId="0" borderId="9" xfId="0" applyNumberFormat="1" applyFont="1" applyBorder="1"/>
    <xf numFmtId="4" fontId="0" fillId="0" borderId="11" xfId="0" applyNumberFormat="1" applyFont="1" applyFill="1" applyBorder="1"/>
    <xf numFmtId="4" fontId="5" fillId="0" borderId="9" xfId="1" applyNumberFormat="1" applyFont="1" applyFill="1" applyBorder="1"/>
    <xf numFmtId="4" fontId="0" fillId="0" borderId="0" xfId="0" applyNumberFormat="1" applyFill="1"/>
    <xf numFmtId="0" fontId="9" fillId="0" borderId="4" xfId="0" applyFont="1" applyBorder="1" applyAlignment="1">
      <alignment horizontal="center"/>
    </xf>
    <xf numFmtId="0" fontId="10" fillId="0" borderId="0" xfId="0" applyFont="1" applyBorder="1"/>
    <xf numFmtId="4" fontId="0" fillId="0" borderId="10" xfId="0" applyNumberFormat="1" applyFont="1" applyFill="1" applyBorder="1"/>
    <xf numFmtId="4" fontId="10" fillId="0" borderId="0" xfId="0" applyNumberFormat="1" applyFont="1" applyBorder="1"/>
    <xf numFmtId="0" fontId="5" fillId="0" borderId="0" xfId="0" applyFont="1" applyBorder="1"/>
    <xf numFmtId="4" fontId="0" fillId="0" borderId="0" xfId="0" applyNumberFormat="1" applyFont="1" applyBorder="1"/>
    <xf numFmtId="4" fontId="0" fillId="0" borderId="9" xfId="0" applyNumberFormat="1" applyFont="1" applyFill="1" applyBorder="1"/>
    <xf numFmtId="0" fontId="10" fillId="0" borderId="4" xfId="0" applyFont="1" applyBorder="1" applyAlignment="1">
      <alignment horizontal="center"/>
    </xf>
    <xf numFmtId="4" fontId="11" fillId="0" borderId="0" xfId="0" applyNumberFormat="1" applyFont="1" applyBorder="1"/>
    <xf numFmtId="4" fontId="0" fillId="0" borderId="10" xfId="0" applyNumberFormat="1" applyFont="1" applyBorder="1"/>
    <xf numFmtId="4" fontId="0" fillId="0" borderId="11" xfId="0" applyNumberFormat="1" applyFont="1" applyBorder="1"/>
    <xf numFmtId="0" fontId="0" fillId="0" borderId="9" xfId="0" applyFont="1" applyBorder="1"/>
    <xf numFmtId="4" fontId="6" fillId="0" borderId="0" xfId="0" applyNumberFormat="1" applyFont="1" applyFill="1" applyBorder="1"/>
    <xf numFmtId="4" fontId="5" fillId="0" borderId="10" xfId="0" applyNumberFormat="1" applyFont="1" applyFill="1" applyBorder="1"/>
    <xf numFmtId="4" fontId="5" fillId="0" borderId="0" xfId="0" applyNumberFormat="1" applyFont="1" applyFill="1"/>
    <xf numFmtId="4" fontId="12" fillId="0" borderId="0" xfId="0" applyNumberFormat="1" applyFont="1"/>
    <xf numFmtId="4" fontId="4" fillId="0" borderId="0" xfId="0" applyNumberFormat="1" applyFont="1" applyFill="1"/>
    <xf numFmtId="0" fontId="13" fillId="0" borderId="0" xfId="0" applyFont="1" applyBorder="1"/>
    <xf numFmtId="4" fontId="14" fillId="0" borderId="0" xfId="0" applyNumberFormat="1" applyFont="1" applyBorder="1"/>
    <xf numFmtId="4" fontId="15" fillId="0" borderId="0" xfId="0" applyNumberFormat="1" applyFont="1"/>
    <xf numFmtId="4" fontId="1" fillId="0" borderId="0" xfId="1" applyNumberFormat="1" applyFill="1"/>
    <xf numFmtId="4" fontId="16" fillId="0" borderId="0" xfId="0" applyNumberFormat="1" applyFont="1" applyFill="1" applyBorder="1"/>
    <xf numFmtId="0" fontId="17" fillId="0" borderId="4" xfId="0" applyFont="1" applyBorder="1" applyAlignment="1">
      <alignment horizontal="center"/>
    </xf>
    <xf numFmtId="0" fontId="17" fillId="0" borderId="0" xfId="0" applyFont="1" applyBorder="1"/>
    <xf numFmtId="0" fontId="5" fillId="0" borderId="0" xfId="0" applyFont="1" applyFill="1" applyBorder="1"/>
    <xf numFmtId="4" fontId="5" fillId="0" borderId="0" xfId="0" applyNumberFormat="1" applyFont="1" applyFill="1" applyBorder="1"/>
    <xf numFmtId="0" fontId="3" fillId="0" borderId="0" xfId="0" applyFont="1" applyBorder="1" applyAlignment="1">
      <alignment vertical="center"/>
    </xf>
    <xf numFmtId="4" fontId="17" fillId="0" borderId="10" xfId="0" applyNumberFormat="1" applyFont="1" applyFill="1" applyBorder="1" applyAlignment="1">
      <alignment vertical="center"/>
    </xf>
    <xf numFmtId="4" fontId="17" fillId="0" borderId="10" xfId="0" applyNumberFormat="1" applyFont="1" applyBorder="1" applyAlignment="1">
      <alignment vertical="center"/>
    </xf>
    <xf numFmtId="4" fontId="0" fillId="0" borderId="0" xfId="0" applyNumberFormat="1" applyAlignment="1">
      <alignment vertical="center"/>
    </xf>
    <xf numFmtId="0" fontId="10" fillId="0" borderId="5" xfId="0" applyFont="1" applyBorder="1"/>
    <xf numFmtId="4" fontId="5" fillId="0" borderId="0" xfId="1" applyNumberFormat="1" applyFont="1" applyFill="1" applyBorder="1"/>
    <xf numFmtId="4" fontId="4" fillId="0" borderId="0" xfId="0" applyNumberFormat="1" applyFont="1" applyFill="1" applyBorder="1"/>
    <xf numFmtId="4" fontId="5" fillId="0" borderId="10" xfId="0" applyNumberFormat="1" applyFont="1" applyBorder="1"/>
    <xf numFmtId="0" fontId="0" fillId="0" borderId="6" xfId="0" applyBorder="1" applyAlignment="1">
      <alignment horizontal="center"/>
    </xf>
    <xf numFmtId="0" fontId="0" fillId="0" borderId="7" xfId="0" applyBorder="1"/>
    <xf numFmtId="4" fontId="0" fillId="0" borderId="7" xfId="0" applyNumberFormat="1" applyBorder="1"/>
    <xf numFmtId="0" fontId="0" fillId="0" borderId="8" xfId="0" applyBorder="1"/>
    <xf numFmtId="0" fontId="0" fillId="0" borderId="0" xfId="0" applyBorder="1" applyAlignment="1">
      <alignment horizontal="center"/>
    </xf>
    <xf numFmtId="0" fontId="0" fillId="0" borderId="0" xfId="0" applyBorder="1" applyAlignment="1">
      <alignment horizontal="center" vertical="center"/>
    </xf>
    <xf numFmtId="4" fontId="4" fillId="0" borderId="0" xfId="0" applyNumberFormat="1" applyFont="1" applyBorder="1" applyAlignment="1">
      <alignment horizontal="center" vertical="center"/>
    </xf>
    <xf numFmtId="4" fontId="4" fillId="0" borderId="0" xfId="0" applyNumberFormat="1" applyFont="1" applyBorder="1" applyAlignment="1">
      <alignment horizontal="center" vertical="center" wrapText="1"/>
    </xf>
    <xf numFmtId="0" fontId="5" fillId="0" borderId="5" xfId="0" applyFont="1" applyBorder="1"/>
    <xf numFmtId="4" fontId="1" fillId="0" borderId="0" xfId="0" applyNumberFormat="1" applyFont="1" applyBorder="1"/>
    <xf numFmtId="4" fontId="5" fillId="0" borderId="9" xfId="0" applyNumberFormat="1" applyFont="1" applyBorder="1"/>
    <xf numFmtId="4" fontId="3" fillId="0" borderId="10" xfId="0" applyNumberFormat="1" applyFont="1" applyBorder="1"/>
    <xf numFmtId="0" fontId="0" fillId="0" borderId="7" xfId="0" applyBorder="1" applyAlignment="1">
      <alignment horizontal="center"/>
    </xf>
    <xf numFmtId="0" fontId="0" fillId="0" borderId="2" xfId="0" applyBorder="1" applyAlignment="1">
      <alignment horizontal="center"/>
    </xf>
    <xf numFmtId="4" fontId="5" fillId="0" borderId="0" xfId="0" applyNumberFormat="1" applyFont="1" applyBorder="1" applyAlignment="1">
      <alignment horizontal="right"/>
    </xf>
    <xf numFmtId="4" fontId="18" fillId="0" borderId="0" xfId="0" applyNumberFormat="1" applyFont="1" applyBorder="1" applyAlignment="1">
      <alignment horizontal="center"/>
    </xf>
    <xf numFmtId="4" fontId="0" fillId="0" borderId="0" xfId="0" applyNumberFormat="1" applyBorder="1" applyAlignment="1">
      <alignment horizontal="center"/>
    </xf>
    <xf numFmtId="4" fontId="5" fillId="0" borderId="0" xfId="0" applyNumberFormat="1" applyFont="1" applyBorder="1" applyAlignment="1">
      <alignment horizontal="center"/>
    </xf>
    <xf numFmtId="4" fontId="5" fillId="0" borderId="0" xfId="0" applyNumberFormat="1" applyFont="1" applyBorder="1" applyAlignment="1"/>
    <xf numFmtId="0" fontId="0" fillId="0" borderId="0" xfId="0"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164" fontId="5" fillId="0" borderId="0" xfId="0" applyNumberFormat="1" applyFont="1" applyBorder="1" applyAlignment="1">
      <alignment horizontal="center"/>
    </xf>
    <xf numFmtId="4" fontId="5" fillId="0" borderId="0" xfId="0" applyNumberFormat="1" applyFont="1" applyBorder="1" applyAlignment="1">
      <alignment horizontal="left"/>
    </xf>
    <xf numFmtId="0" fontId="5" fillId="0" borderId="0" xfId="0" applyFont="1" applyBorder="1" applyAlignment="1">
      <alignment horizontal="center" vertical="center"/>
    </xf>
    <xf numFmtId="4" fontId="0" fillId="0" borderId="0" xfId="0" applyNumberFormat="1" applyFont="1" applyBorder="1" applyAlignment="1">
      <alignment horizontal="center"/>
    </xf>
    <xf numFmtId="4" fontId="5" fillId="0" borderId="0" xfId="0" applyNumberFormat="1" applyFont="1" applyFill="1" applyBorder="1" applyAlignment="1"/>
    <xf numFmtId="0" fontId="5" fillId="0" borderId="7" xfId="0" applyFont="1" applyBorder="1" applyAlignment="1">
      <alignment horizontal="center"/>
    </xf>
    <xf numFmtId="4" fontId="5" fillId="0" borderId="7" xfId="0" applyNumberFormat="1" applyFont="1" applyBorder="1" applyAlignment="1">
      <alignment horizontal="right"/>
    </xf>
    <xf numFmtId="4" fontId="5" fillId="0" borderId="7" xfId="0" applyNumberFormat="1" applyFont="1" applyBorder="1" applyAlignment="1">
      <alignment horizontal="center"/>
    </xf>
    <xf numFmtId="4" fontId="5" fillId="0" borderId="7" xfId="0" applyNumberFormat="1" applyFont="1" applyFill="1" applyBorder="1" applyAlignment="1"/>
    <xf numFmtId="4" fontId="5" fillId="0" borderId="7" xfId="0" applyNumberFormat="1" applyFont="1" applyBorder="1" applyAlignment="1"/>
    <xf numFmtId="4" fontId="1" fillId="0" borderId="7" xfId="0" applyNumberFormat="1" applyFont="1" applyBorder="1" applyAlignment="1">
      <alignment horizontal="center"/>
    </xf>
    <xf numFmtId="0" fontId="5" fillId="0" borderId="8" xfId="0" applyFont="1" applyBorder="1"/>
    <xf numFmtId="0" fontId="0" fillId="0" borderId="1" xfId="0" applyBorder="1"/>
    <xf numFmtId="0" fontId="0" fillId="0" borderId="4" xfId="0" applyBorder="1"/>
    <xf numFmtId="0" fontId="0" fillId="0" borderId="0" xfId="0" applyFill="1"/>
    <xf numFmtId="0" fontId="23" fillId="0" borderId="0" xfId="0" applyFont="1" applyBorder="1" applyAlignment="1">
      <alignment horizontal="center"/>
    </xf>
    <xf numFmtId="0" fontId="22" fillId="0" borderId="4" xfId="0" applyFont="1" applyBorder="1" applyAlignment="1">
      <alignment horizontal="center"/>
    </xf>
    <xf numFmtId="0" fontId="24" fillId="0" borderId="0" xfId="0" applyFont="1" applyBorder="1" applyAlignment="1">
      <alignment horizontal="justify" vertical="center"/>
    </xf>
    <xf numFmtId="0" fontId="0" fillId="0" borderId="0" xfId="0" applyAlignment="1"/>
    <xf numFmtId="0" fontId="22" fillId="0" borderId="0" xfId="0" applyFont="1" applyBorder="1" applyAlignment="1">
      <alignment vertical="center"/>
    </xf>
    <xf numFmtId="4" fontId="25" fillId="2" borderId="0" xfId="0" applyNumberFormat="1" applyFont="1" applyFill="1" applyBorder="1" applyAlignment="1">
      <alignment vertical="center"/>
    </xf>
    <xf numFmtId="0" fontId="22" fillId="0" borderId="6" xfId="0" applyFont="1" applyBorder="1"/>
    <xf numFmtId="0" fontId="22" fillId="0" borderId="7" xfId="0" applyFont="1" applyBorder="1"/>
    <xf numFmtId="0" fontId="22" fillId="0" borderId="8" xfId="0" applyFont="1" applyBorder="1"/>
    <xf numFmtId="0" fontId="22" fillId="0" borderId="4" xfId="0" applyFont="1" applyBorder="1" applyAlignment="1">
      <alignment horizontal="center"/>
    </xf>
    <xf numFmtId="0" fontId="0" fillId="0" borderId="0" xfId="0" applyAlignment="1">
      <alignment horizontal="center"/>
    </xf>
    <xf numFmtId="0" fontId="0" fillId="0" borderId="5" xfId="0" applyBorder="1" applyAlignment="1">
      <alignment horizontal="center"/>
    </xf>
    <xf numFmtId="0" fontId="21" fillId="0" borderId="4" xfId="0" applyFont="1" applyBorder="1" applyAlignment="1">
      <alignment horizontal="center"/>
    </xf>
    <xf numFmtId="0" fontId="17" fillId="0" borderId="0" xfId="0" applyFont="1" applyAlignment="1">
      <alignment horizontal="center"/>
    </xf>
    <xf numFmtId="0" fontId="17" fillId="0" borderId="5" xfId="0" applyFont="1" applyBorder="1" applyAlignment="1">
      <alignment horizontal="center"/>
    </xf>
    <xf numFmtId="0" fontId="22" fillId="0" borderId="4" xfId="0" applyFont="1" applyFill="1" applyBorder="1"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4" fontId="4" fillId="0" borderId="0" xfId="0" applyNumberFormat="1" applyFont="1" applyBorder="1" applyAlignment="1">
      <alignment horizontal="center"/>
    </xf>
    <xf numFmtId="4" fontId="4" fillId="0" borderId="0" xfId="0" applyNumberFormat="1" applyFont="1" applyBorder="1" applyAlignment="1">
      <alignment horizontal="center" vertical="center" wrapText="1"/>
    </xf>
    <xf numFmtId="0" fontId="5" fillId="0" borderId="0"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4" fontId="4" fillId="0" borderId="0" xfId="0" applyNumberFormat="1" applyFont="1" applyBorder="1" applyAlignment="1">
      <alignment horizontal="center" vertical="center"/>
    </xf>
    <xf numFmtId="4" fontId="18" fillId="0" borderId="0" xfId="0" applyNumberFormat="1" applyFont="1" applyFill="1" applyBorder="1" applyAlignment="1">
      <alignment horizontal="center"/>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57151</xdr:colOff>
      <xdr:row>119</xdr:row>
      <xdr:rowOff>44823</xdr:rowOff>
    </xdr:from>
    <xdr:to>
      <xdr:col>21</xdr:col>
      <xdr:colOff>44825</xdr:colOff>
      <xdr:row>176</xdr:row>
      <xdr:rowOff>11206</xdr:rowOff>
    </xdr:to>
    <xdr:sp macro="" textlink="">
      <xdr:nvSpPr>
        <xdr:cNvPr id="2" name="TextBox 1"/>
        <xdr:cNvSpPr txBox="1"/>
      </xdr:nvSpPr>
      <xdr:spPr>
        <a:xfrm>
          <a:off x="258857" y="19811999"/>
          <a:ext cx="14723409" cy="8908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0"/>
            </a:spcAft>
          </a:pPr>
          <a:r>
            <a:rPr lang="el-GR" sz="1100" b="1">
              <a:solidFill>
                <a:srgbClr val="000000"/>
              </a:solidFill>
              <a:effectLst/>
              <a:latin typeface="Tahoma" panose="020B0604030504040204" pitchFamily="34" charset="0"/>
              <a:ea typeface="Times New Roman" panose="02020603050405020304" pitchFamily="18" charset="0"/>
              <a:cs typeface="Times New Roman" panose="02020603050405020304" pitchFamily="18" charset="0"/>
            </a:rPr>
            <a:t>Έκθεση Ελέγχου επί των Οικονομικών Καταστάσεων</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b="1">
              <a:effectLst/>
              <a:latin typeface="Tahoma" panose="020B0604030504040204" pitchFamily="34" charset="0"/>
              <a:ea typeface="Times New Roman" panose="02020603050405020304" pitchFamily="18" charset="0"/>
              <a:cs typeface="Times New Roman" panose="02020603050405020304" pitchFamily="18" charset="0"/>
            </a:rPr>
            <a:t>Γνώμη με επιφύλαξη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Έχουμε ελέγξει τις ανωτέρω οικονομικές καταστάσεις του Δήμου Λαρισαίων, οι οποίες αποτελούνται από τον ισολογισμό της 31ης Δεκεμβρίου 2021, την κατάσταση αποτελεσμάτων και τον πίνακα διάθεσης αποτελεσμάτων, της χρήσεως που έληξε την ημερομηνία αυτή, καθώς και το σχετικό προσάρτημα. Κατά τη γνώμη μας, εκτός από τις επιπτώσεις των θεμάτων που μνημονεύονται στην παράγραφο της έκθεσής μας “Βάση για γνώμη με επιφύλαξη”, οι ανωτέρω οικονομικές καταστάσεις παρουσιάζουν εύλογα, από κάθε ουσιώδη άποψη, την οικονομική θέση του Δήμου Λαρισαίων κατά την 31η Δεκεμβρίου 2021, και τη χρηματοοικονομική του επίδοση για τη χρήση που έληξε την ημερομηνία αυτή, σύμφωνα με τις ισχύουσες διατάξεις του Π.Δ. 315/1999 "Κλαδικό Λογιστικό Σχέδιο Οργανισμών Τοπικής Αυτοδιοίκησης".</a:t>
          </a:r>
          <a:r>
            <a:rPr lang="el-GR" sz="1100">
              <a:solidFill>
                <a:srgbClr val="000000"/>
              </a:solidFill>
              <a:effectLst/>
              <a:latin typeface="Tahoma" panose="020B0604030504040204" pitchFamily="34" charset="0"/>
              <a:ea typeface="Times New Roman" panose="02020603050405020304" pitchFamily="18" charset="0"/>
              <a:cs typeface="Times New Roman" panose="02020603050405020304" pitchFamily="18" charset="0"/>
            </a:rPr>
            <a:t>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solidFill>
                <a:srgbClr val="000000"/>
              </a:solidFill>
              <a:effectLst/>
              <a:latin typeface="Tahoma" panose="020B0604030504040204" pitchFamily="34" charset="0"/>
              <a:ea typeface="Times New Roman" panose="02020603050405020304" pitchFamily="18" charset="0"/>
              <a:cs typeface="Times New Roman" panose="02020603050405020304" pitchFamily="18" charset="0"/>
            </a:rPr>
            <a:t>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b="1">
              <a:effectLst/>
              <a:latin typeface="Tahoma" panose="020B0604030504040204" pitchFamily="34" charset="0"/>
              <a:ea typeface="Times New Roman" panose="02020603050405020304" pitchFamily="18" charset="0"/>
              <a:cs typeface="Times New Roman" panose="02020603050405020304" pitchFamily="18" charset="0"/>
            </a:rPr>
            <a:t>Βάση για γνώμη με επιφύλαξη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Calibri" panose="020F0502020204030204" pitchFamily="34" charset="0"/>
              <a:cs typeface="Times New Roman" panose="02020603050405020304" pitchFamily="18" charset="0"/>
            </a:rPr>
            <a:t>Από τον έλεγχό μας προέκυψαν τα εξής: 1) Στις απαιτήσεις από πελάτες-δημότες περιλαμβάνονται και απαιτήσεις σε καθυστέρηση, από προηγούμενες χρήσεις, συνολικού ποσού ευρώ 29.500.000 περίπου, για τις οποίες έχει σχηματισθεί πρόβλεψη απομείωσης ποσού ευρώ 8.500.000. Κατά τη γνώμη μας η σχηματισμένη πρόβλεψη υπολείπεται της απαιτούμενης κατά ευρώ 6.500.000, με συνέπεια οι απαιτήσεις και τα ίδια κεφάλαια να εμφανίζονται αυξημένα κατά ευρώ 6.500.000.</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Calibri" panose="020F0502020204030204" pitchFamily="34" charset="0"/>
              <a:cs typeface="Times New Roman" panose="02020603050405020304" pitchFamily="18" charset="0"/>
            </a:rPr>
            <a:t>2) Δε σχηματίστηκε πρόβλεψη για αποζημίωση του προσωπικού λόγω εξόδου από την υπηρεσία. Κατά την 31η Δεκεμβρίου 2021, το συνολικό ύψος της μη σχηματισθείσας πρόβλεψης ανέρχεται σε ευρώ 3.000.000 περίπου, με συνέπεια να εμφανίζονται μειωμένες οι προβλέψεις κατά ευρώ 3.000.000, αυξημένα τα ίδια κεφάλαια κατά ευρώ 3.000.000 και αυξημένα τα αποτελέσματα χρήσης κατά 188.000 ευρώ.</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Calibri" panose="020F0502020204030204" pitchFamily="34" charset="0"/>
              <a:cs typeface="Times New Roman" panose="02020603050405020304" pitchFamily="18" charset="0"/>
            </a:rPr>
            <a:t>3) Κατά του Δήμου, σύμφωνα με σχετικά στοιχεία που τέθηκαν υπόψη μας, έχουν ασκηθεί αγωγές από τρίτους, συνολικού ποσού ευρώ 4.680.000 περίπου. Η τελική έκβαση των αγωγών αυτών δεν είναι δυνατόν να προβλεφθεί στο παρόν στάδιο και, ως εκ τούτου, δεν έχει γίνει οποιαδήποτε πρόβλεψη στις οικονομικές καταστάσεις σε σχέση με τις αγωγές αυτές.</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Διενεργήσαμε τον έλεγχό μας σύμφωνα με τα Διεθνή Πρότυπα Ελέγχου (ΔΠΕ) όπως αυτά έχουν ενσωματωθεί στην Ελληνική Νομοθεσία. Οι ευθύνες μας, σύμφωνα με τα πρότυπα αυτά περιγράφονται περαιτέρω στην ενότητα της έκθεσής μας “Ευθύνες ελεγκτή για τον έλεγχο των οικονομικών καταστάσεων”. Είμαστε ανεξάρτητοι από τον Δήμο, καθ’ όλη τη διάρκεια του διορισμού μας, σύμφωνα με τον Κώδικα Δεοντολογίας για Επαγγελματίες Ελεγκτές του Συμβουλίου Διεθνών Προτύπων Δεοντολογίας Ελεγκτών, όπως αυτός έχει ενσωματωθεί στην Ελληνική Νομοθεσία και τις απαιτήσεις δεοντολογίας που σχετίζονται με τον έλεγχο των οικονομικών καταστάσεων στην Ελλάδα και έχουμε εκπληρώσει τις δεοντολογικές μας υποχρεώσεις σύμφωνα με τις απαιτήσεις της ισχύουσας νομοθεσίας και του προαναφερόμενου Κώδικα Δεοντολογίας. Πιστεύουμε ότι τα ελεγκτικά τεκμήρια που έχουμε αποκτήσει είναι επαρκή και κατάλληλα να παρέχουν βάση για γνώμη με επιφύλαξη.</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b="1">
              <a:effectLst/>
              <a:latin typeface="Tahoma" panose="020B0604030504040204" pitchFamily="34" charset="0"/>
              <a:ea typeface="Times New Roman" panose="02020603050405020304" pitchFamily="18" charset="0"/>
              <a:cs typeface="Times New Roman" panose="02020603050405020304" pitchFamily="18" charset="0"/>
            </a:rPr>
            <a:t>Ευθύνες της διοίκησης επί των οικονομικών καταστάσεων</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Η διοίκηση έχει την ευθύνη για την κατάρτιση και εύλογη παρουσίαση των οικονομικών καταστάσεων σύμφωνα με τις ισχύουσες διατάξεις του Π.Δ. 315/1999 "Κλαδικό Λογιστικό Σχέδιο Οργανισμών Τοπικής Αυτοδιοίκησης", όπως και για εκείνες τις δικλίδες εσωτερικού ελέγχου που η διοίκηση καθορίζει ως απαραίτητες, ώστε να καθίσταται δυνατή η κατάρτιση οικονομικών καταστάσεων απαλλαγμένων από ουσιώδες σφάλμα, που οφείλεται είτε σε απάτη είτε σε λάθος.</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Κατά την κατάρτιση των οικονομικών καταστάσεων, η διοίκηση είναι υπεύθυνη για την αξιολόγηση της ικανότητας του Δήμου να συνεχίσει τη δραστηριότητά του, γνωστοποιώντας όπου συντρέχει τέτοια περίπτωση, τα ειδικά θέματα που αφορούν οντότητες του δημοσίου τομέα και σχετίζονται με τη χρήση της λογιστικής αρχής της συνεχιζόμενης δραστηριότητας.</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b="1">
              <a:effectLst/>
              <a:latin typeface="Tahoma" panose="020B0604030504040204" pitchFamily="34" charset="0"/>
              <a:ea typeface="Times New Roman" panose="02020603050405020304" pitchFamily="18" charset="0"/>
              <a:cs typeface="Times New Roman" panose="02020603050405020304" pitchFamily="18" charset="0"/>
            </a:rPr>
            <a:t>Ευθύνες ελεγκτή για τον έλεγχο των οικονομικών καταστάσεων</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Οι στόχοι μας είναι να αποκτήσουμε εύλογη διασφάλιση για το κατά πόσο οι οικονομικές καταστάσεις, στο σύνολο τους, είναι απαλλαγμένες από ουσιώδες σφάλμα, που οφείλεται είτε σε απάτη είτε σε λάθος και να εκδώσουμε έκθεση ελεγκτή, η οποία περιλαμβάνει τη γνώμη μας. Η εύλογη διασφάλιση συνιστά διασφάλιση υψηλού επιπέδου, αλλά δεν είναι εγγύηση ότι ο έλεγχος που διενεργείται σύμφωνα με τα ΔΠΕ, όπως αυτά έχουν ενσωματωθεί στην Ελληνική Νομοθεσία, θα εντοπίζει πάντα ένα ουσιώδες σφάλμα, όταν αυτό υπάρχει. Σφάλματα δύναται να προκύψουν από απάτη ή από λάθος και θεωρούνται ουσιώδη όταν, μεμονωμένα ή αθροιστικά, θα μπορούσε εύλογα να αναμένεται ότι θα επηρέαζαν τις οικονομικές αποφάσεις των χρηστών, που λαμβάνονται με βάση αυτές τις οικονομικές καταστάσεις.  Ως καθήκον του ελέγχου, σύμφωνα με τα ΔΠΕ όπως αυτά έχουν ενσωματωθεί στην Ελληνική Νομοθεσία, ασκούμε επαγγελματική κρίση και διατηρούμε επαγγελματικό σκεπτικισμό καθ’ όλη τη διάρκεια του ελέγχου. Επίσης:</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indent="-180340" algn="just">
            <a:lnSpc>
              <a:spcPct val="107000"/>
            </a:lnSpc>
            <a:spcAft>
              <a:spcPts val="0"/>
            </a:spcAft>
          </a:pPr>
          <a:r>
            <a:rPr lang="el-GR" sz="1100">
              <a:effectLst/>
              <a:latin typeface="Tahoma" panose="020B0604030504040204" pitchFamily="34" charset="0"/>
              <a:ea typeface="Times New Roman" panose="02020603050405020304" pitchFamily="18" charset="0"/>
              <a:cs typeface="Tahoma" panose="020B0604030504040204" pitchFamily="34" charset="0"/>
              <a:sym typeface="Symbol" panose="05050102010706020507" pitchFamily="18" charset="2"/>
            </a:rPr>
            <a:t> </a:t>
          </a:r>
          <a:r>
            <a:rPr lang="el-GR" sz="1100">
              <a:effectLst/>
              <a:latin typeface="Tahoma" panose="020B0604030504040204" pitchFamily="34" charset="0"/>
              <a:ea typeface="Times New Roman" panose="02020603050405020304" pitchFamily="18" charset="0"/>
              <a:cs typeface="Times New Roman" panose="02020603050405020304" pitchFamily="18" charset="0"/>
            </a:rPr>
            <a:t>Εντοπίζουμε και αξιολογούμε τους κινδύνους ουσιώδους σφάλματος στις οικονομικές καταστάσεις, που οφείλεται είτε σε απάτη είτε σε λάθος, σχεδιάζοντας και διενεργώντας ελεγκτικές διαδικασίες που ανταποκρίνονται στους κινδύνους αυτούς και αποκτούμε ελεγκτικά τεκμήρια που είναι επαρκή και κατάλληλα για να παρέχουν βάση για τη γνώμη μας. Ο κίνδυνος μη εντοπισμού ουσιώδους σφάλματος που οφείλεται σε απάτη είναι υψηλότερος από αυτόν που οφείλεται σε λάθος, καθώς η απάτη μπορεί να εμπεριέχει συμπαιγνία, πλαστογραφία, εσκεμμένες παραλείψεις, ψευδείς διαβεβαιώσεις ή παράκαμψη των δικλίδων εσωτερικού ελέγχου.</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indent="-180340" algn="just">
            <a:lnSpc>
              <a:spcPct val="107000"/>
            </a:lnSpc>
            <a:spcAft>
              <a:spcPts val="0"/>
            </a:spcAft>
          </a:pPr>
          <a:r>
            <a:rPr lang="el-GR" sz="1100">
              <a:effectLst/>
              <a:latin typeface="Tahoma" panose="020B0604030504040204" pitchFamily="34" charset="0"/>
              <a:ea typeface="Times New Roman" panose="02020603050405020304" pitchFamily="18" charset="0"/>
              <a:cs typeface="Tahoma" panose="020B0604030504040204" pitchFamily="34" charset="0"/>
              <a:sym typeface="Symbol" panose="05050102010706020507" pitchFamily="18" charset="2"/>
            </a:rPr>
            <a:t> </a:t>
          </a:r>
          <a:r>
            <a:rPr lang="el-GR" sz="1100">
              <a:effectLst/>
              <a:latin typeface="Tahoma" panose="020B0604030504040204" pitchFamily="34" charset="0"/>
              <a:ea typeface="Times New Roman" panose="02020603050405020304" pitchFamily="18" charset="0"/>
              <a:cs typeface="Times New Roman" panose="02020603050405020304" pitchFamily="18" charset="0"/>
            </a:rPr>
            <a:t>Κατανοούμε τις δικλίδες εσωτερικού ελέγχου που σχετίζονται με τον έλεγχο, με σκοπό το σχεδιασμό ελεγκτικών διαδικασιών κατάλληλων για τις περιστάσεις, αλλά όχι με σκοπό τη διατύπωση γνώμης επί της αποτελεσματικότητας των δικλίδων εσωτερικού ελέγχου του Δήμου.</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indent="-180340" algn="just">
            <a:lnSpc>
              <a:spcPct val="107000"/>
            </a:lnSpc>
            <a:spcAft>
              <a:spcPts val="0"/>
            </a:spcAft>
          </a:pPr>
          <a:r>
            <a:rPr lang="el-GR" sz="1100">
              <a:effectLst/>
              <a:latin typeface="Tahoma" panose="020B0604030504040204" pitchFamily="34" charset="0"/>
              <a:ea typeface="Times New Roman" panose="02020603050405020304" pitchFamily="18" charset="0"/>
              <a:cs typeface="Tahoma" panose="020B0604030504040204" pitchFamily="34" charset="0"/>
              <a:sym typeface="Symbol" panose="05050102010706020507" pitchFamily="18" charset="2"/>
            </a:rPr>
            <a:t> </a:t>
          </a:r>
          <a:r>
            <a:rPr lang="el-GR" sz="1100">
              <a:effectLst/>
              <a:latin typeface="Tahoma" panose="020B0604030504040204" pitchFamily="34" charset="0"/>
              <a:ea typeface="Times New Roman" panose="02020603050405020304" pitchFamily="18" charset="0"/>
              <a:cs typeface="Times New Roman" panose="02020603050405020304" pitchFamily="18" charset="0"/>
            </a:rPr>
            <a:t>Αξιολογούμε την καταλληλότητα των λογιστικών αρχών και μεθόδων που χρησιμοποιήθηκαν και το εύλογο των λογιστικών εκτιμήσεων και των σχετικών γνωστοποιήσεων που έγιναν από τη διοίκηση.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indent="-180340" algn="just">
            <a:lnSpc>
              <a:spcPct val="107000"/>
            </a:lnSpc>
            <a:spcAft>
              <a:spcPts val="0"/>
            </a:spcAft>
          </a:pPr>
          <a:r>
            <a:rPr lang="el-GR" sz="1100">
              <a:effectLst/>
              <a:latin typeface="Tahoma" panose="020B0604030504040204" pitchFamily="34" charset="0"/>
              <a:ea typeface="Times New Roman" panose="02020603050405020304" pitchFamily="18" charset="0"/>
              <a:cs typeface="Tahoma" panose="020B0604030504040204" pitchFamily="34" charset="0"/>
              <a:sym typeface="Symbol" panose="05050102010706020507" pitchFamily="18" charset="2"/>
            </a:rPr>
            <a:t> </a:t>
          </a:r>
          <a:r>
            <a:rPr lang="el-GR" sz="1100">
              <a:effectLst/>
              <a:latin typeface="Tahoma" panose="020B0604030504040204" pitchFamily="34" charset="0"/>
              <a:ea typeface="Times New Roman" panose="02020603050405020304" pitchFamily="18" charset="0"/>
              <a:cs typeface="Times New Roman" panose="02020603050405020304" pitchFamily="18" charset="0"/>
            </a:rPr>
            <a:t>Αξιολογούμε τη συνολική παρουσίαση, τη δομή και το περιεχόμενο των οικονομικών καταστάσεων, συμπεριλαμβανομένων των γνωστοποιήσεων, καθώς και το κατά πόσο οι οικονομικές καταστάσεις απεικονίζουν τις υποκείμενες συναλλαγές και τα γεγονότα με τρόπο που επιτυγχάνεται η εύλογη παρουσίαση.</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indent="-180340"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Μεταξύ άλλων θεμάτων, κοινοποιούμε στη διοίκηση, το σχεδιαζόμενο εύρος και το χρονοδιάγραμμα του ελέγχου, καθώς και σημαντικά ευρήματα του ελέγχου, συμπεριλαμβανομένων όποιων σημαντικών ελλείψεων στις δικλίδες εσωτερικού ελέγχου εντοπίζουμε κατά τη διάρκεια του ελέγχου μας.</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a:effectLst/>
              <a:latin typeface="Tahoma" panose="020B0604030504040204" pitchFamily="34" charset="0"/>
              <a:ea typeface="Times New Roman" panose="02020603050405020304" pitchFamily="18" charset="0"/>
              <a:cs typeface="Times New Roman" panose="02020603050405020304" pitchFamily="18" charset="0"/>
            </a:rPr>
            <a:t> </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l-GR" sz="1100" b="1">
              <a:effectLst/>
              <a:latin typeface="Tahoma" panose="020B0604030504040204" pitchFamily="34" charset="0"/>
              <a:ea typeface="Times New Roman" panose="02020603050405020304" pitchFamily="18" charset="0"/>
              <a:cs typeface="Times New Roman" panose="02020603050405020304" pitchFamily="18" charset="0"/>
            </a:rPr>
            <a:t>Έκθεση επί άλλων Νομικών και Κανονιστικών Απαιτήσεων</a:t>
          </a:r>
          <a:endParaRPr lang="el-GR" sz="1100">
            <a:effectLst/>
            <a:latin typeface="Calibri" panose="020F0502020204030204" pitchFamily="34" charset="0"/>
            <a:ea typeface="Calibri" panose="020F0502020204030204" pitchFamily="34" charset="0"/>
            <a:cs typeface="Times New Roman" panose="02020603050405020304" pitchFamily="18" charset="0"/>
          </a:endParaRPr>
        </a:p>
        <a:p>
          <a:pPr algn="just"/>
          <a:r>
            <a:rPr lang="el-GR" sz="1100">
              <a:solidFill>
                <a:srgbClr val="000000"/>
              </a:solidFill>
              <a:effectLst/>
              <a:latin typeface="Tahoma" panose="020B0604030504040204" pitchFamily="34" charset="0"/>
              <a:ea typeface="Times New Roman" panose="02020603050405020304" pitchFamily="18" charset="0"/>
            </a:rPr>
            <a:t>Επαληθεύσαμε τη συμφωνία και την αντιστοίχιση του περιεχομένου της Έκθεσης </a:t>
          </a:r>
          <a:r>
            <a:rPr lang="el-GR" sz="1100">
              <a:effectLst/>
              <a:latin typeface="Tahoma" panose="020B0604030504040204" pitchFamily="34" charset="0"/>
              <a:ea typeface="Times New Roman" panose="02020603050405020304" pitchFamily="18" charset="0"/>
            </a:rPr>
            <a:t>Διαχείρισης της Οικονομικής Επιτροπής προς το Δημοτικό Συμβούλιο με τις ανωτέρω οικονομικές καταστάσεις της χρήσεως που έληξε την 31.12.2021.   Με βάση τη γνώση που αποκτήσαμε κατά το έλεγχό μας, για το Δήμο Λαρισαίων και το περιβάλλον του, δεν έχουμε εντοπίσει ουσιώδεις ανακρίβειες στην Έκθεση Διαχείρισης της Οικονομικής Επιτροπής.</a:t>
          </a:r>
          <a:r>
            <a:rPr lang="el-GR" sz="1100">
              <a:solidFill>
                <a:srgbClr val="000000"/>
              </a:solidFill>
              <a:effectLst/>
              <a:latin typeface="Tahoma" panose="020B0604030504040204" pitchFamily="34" charset="0"/>
              <a:ea typeface="Times New Roman" panose="02020603050405020304" pitchFamily="18" charset="0"/>
            </a:rPr>
            <a:t> </a:t>
          </a:r>
          <a:endParaRPr lang="el-GR"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7620</xdr:colOff>
      <xdr:row>183</xdr:row>
      <xdr:rowOff>135367</xdr:rowOff>
    </xdr:from>
    <xdr:to>
      <xdr:col>6</xdr:col>
      <xdr:colOff>868680</xdr:colOff>
      <xdr:row>186</xdr:row>
      <xdr:rowOff>9413</xdr:rowOff>
    </xdr:to>
    <xdr:pic>
      <xdr:nvPicPr>
        <xdr:cNvPr id="3" name="Εικόνα 4" descr="SOL_CROWE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4"/>
        <a:stretch>
          <a:fillRect/>
        </a:stretch>
      </xdr:blipFill>
      <xdr:spPr bwMode="auto">
        <a:xfrm>
          <a:off x="4523591" y="30010249"/>
          <a:ext cx="1925618" cy="41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enlog1\Documents\&#904;&#947;&#947;&#961;&#945;&#966;&#940;%20&#956;&#959;&#965;\&#927;&#921;&#922;&#927;&#925;&#927;&#924;&#921;&#922;&#917;&#931;%20&#922;&#913;&#932;&#913;&#931;&#932;&#913;&#931;&#917;&#921;&#931;\&#927;&#921;&#922;&#927;&#925;&#927;&#924;&#921;&#922;&#917;&#931;%20&#922;&#913;&#932;&#913;&#931;&#932;&#913;&#931;&#917;&#921;&#931;%202021\OE\&#923;&#913;&#929;&#921;&#931;&#913;_&#927;&#921;&#922;&#927;&#925;&#927;&#924;&#921;&#922;&#917;&#931;_&#922;&#913;&#932;&#913;&#931;&#932;&#913;&#931;&#917;&#921;&#931;%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 Μερισμού 2021_ΣΥΝΟΠΤΙΚΟ"/>
      <sheetName val="Φύλλο μερισμού 2021"/>
      <sheetName val="Ισολογισμός 2021"/>
      <sheetName val="Λογ.Εκμεταλ.2021"/>
    </sheetNames>
    <sheetDataSet>
      <sheetData sheetId="0">
        <row r="447">
          <cell r="D447">
            <v>54467321.626500003</v>
          </cell>
          <cell r="E447">
            <v>8411799.613499999</v>
          </cell>
          <cell r="F447">
            <v>154984.89000000001</v>
          </cell>
          <cell r="G447">
            <v>529648.67999999993</v>
          </cell>
        </row>
      </sheetData>
      <sheetData sheetId="1"/>
      <sheetData sheetId="2"/>
      <sheetData sheetId="3"/>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92"/>
  <sheetViews>
    <sheetView tabSelected="1" topLeftCell="A142" zoomScale="85" zoomScaleNormal="85" zoomScaleSheetLayoutView="85" workbookViewId="0">
      <selection activeCell="O181" sqref="O181"/>
    </sheetView>
  </sheetViews>
  <sheetFormatPr defaultRowHeight="12.75" x14ac:dyDescent="0.2"/>
  <cols>
    <col min="1" max="1" width="3" style="99" customWidth="1"/>
    <col min="2" max="2" width="44.7109375" customWidth="1"/>
    <col min="3" max="3" width="15.42578125" customWidth="1"/>
    <col min="4" max="4" width="1.5703125" customWidth="1"/>
    <col min="5" max="5" width="14.28515625" customWidth="1"/>
    <col min="6" max="6" width="1.7109375" customWidth="1"/>
    <col min="7" max="7" width="14.42578125" customWidth="1"/>
    <col min="8" max="8" width="1.5703125" customWidth="1"/>
    <col min="9" max="9" width="14" customWidth="1"/>
    <col min="10" max="10" width="1.5703125" customWidth="1"/>
    <col min="11" max="11" width="14.42578125" customWidth="1"/>
    <col min="12" max="12" width="1.5703125" customWidth="1"/>
    <col min="13" max="13" width="14" customWidth="1"/>
    <col min="14" max="14" width="2.28515625" customWidth="1"/>
    <col min="15" max="15" width="3.28515625" style="99" customWidth="1"/>
    <col min="16" max="16" width="31.5703125" customWidth="1"/>
    <col min="17" max="17" width="9.140625" customWidth="1"/>
    <col min="18" max="18" width="0.5703125" customWidth="1"/>
    <col min="19" max="19" width="15.28515625" customWidth="1"/>
    <col min="20" max="20" width="1" customWidth="1"/>
    <col min="21" max="21" width="15.7109375" customWidth="1"/>
    <col min="22" max="22" width="1" customWidth="1"/>
    <col min="23" max="24" width="5.7109375" customWidth="1"/>
    <col min="25" max="25" width="16.42578125" customWidth="1"/>
  </cols>
  <sheetData>
    <row r="1" spans="1:25" ht="15" x14ac:dyDescent="0.25">
      <c r="A1" s="135" t="s">
        <v>0</v>
      </c>
      <c r="B1" s="136"/>
      <c r="C1" s="136"/>
      <c r="D1" s="136"/>
      <c r="E1" s="136"/>
      <c r="F1" s="136"/>
      <c r="G1" s="136"/>
      <c r="H1" s="136"/>
      <c r="I1" s="136"/>
      <c r="J1" s="136"/>
      <c r="K1" s="136"/>
      <c r="L1" s="136"/>
      <c r="M1" s="136"/>
      <c r="N1" s="136"/>
      <c r="O1" s="136"/>
      <c r="P1" s="136"/>
      <c r="Q1" s="136"/>
      <c r="R1" s="136"/>
      <c r="S1" s="136"/>
      <c r="T1" s="136"/>
      <c r="U1" s="136"/>
      <c r="V1" s="137"/>
    </row>
    <row r="2" spans="1:25" ht="15" x14ac:dyDescent="0.25">
      <c r="A2" s="138" t="s">
        <v>1</v>
      </c>
      <c r="B2" s="139"/>
      <c r="C2" s="139"/>
      <c r="D2" s="139"/>
      <c r="E2" s="139"/>
      <c r="F2" s="139"/>
      <c r="G2" s="139"/>
      <c r="H2" s="139"/>
      <c r="I2" s="139"/>
      <c r="J2" s="139"/>
      <c r="K2" s="139"/>
      <c r="L2" s="139"/>
      <c r="M2" s="139"/>
      <c r="N2" s="139"/>
      <c r="O2" s="139"/>
      <c r="P2" s="139"/>
      <c r="Q2" s="139"/>
      <c r="R2" s="139"/>
      <c r="S2" s="139"/>
      <c r="T2" s="139"/>
      <c r="U2" s="139"/>
      <c r="V2" s="140"/>
    </row>
    <row r="3" spans="1:25" ht="15.75" thickBot="1" x14ac:dyDescent="0.3">
      <c r="A3" s="141" t="s">
        <v>2</v>
      </c>
      <c r="B3" s="142"/>
      <c r="C3" s="142"/>
      <c r="D3" s="142"/>
      <c r="E3" s="142"/>
      <c r="F3" s="142"/>
      <c r="G3" s="142"/>
      <c r="H3" s="142"/>
      <c r="I3" s="142"/>
      <c r="J3" s="142"/>
      <c r="K3" s="142"/>
      <c r="L3" s="142"/>
      <c r="M3" s="142"/>
      <c r="N3" s="142"/>
      <c r="O3" s="142"/>
      <c r="P3" s="142"/>
      <c r="Q3" s="142"/>
      <c r="R3" s="142"/>
      <c r="S3" s="142"/>
      <c r="T3" s="142"/>
      <c r="U3" s="142"/>
      <c r="V3" s="143"/>
    </row>
    <row r="4" spans="1:25" x14ac:dyDescent="0.2">
      <c r="A4" s="1"/>
      <c r="B4" s="2"/>
      <c r="C4" s="3"/>
      <c r="D4" s="3"/>
      <c r="E4" s="3"/>
      <c r="F4" s="3"/>
      <c r="G4" s="3"/>
      <c r="H4" s="3"/>
      <c r="I4" s="3"/>
      <c r="J4" s="3"/>
      <c r="K4" s="3"/>
      <c r="L4" s="3"/>
      <c r="M4" s="3"/>
      <c r="N4" s="2"/>
      <c r="O4" s="4"/>
      <c r="P4" s="5"/>
      <c r="Q4" s="5"/>
      <c r="R4" s="5"/>
      <c r="S4" s="6"/>
      <c r="T4" s="6"/>
      <c r="U4" s="6"/>
      <c r="V4" s="7"/>
    </row>
    <row r="5" spans="1:25" ht="12.75" customHeight="1" x14ac:dyDescent="0.2">
      <c r="A5" s="8"/>
      <c r="B5" s="9" t="s">
        <v>3</v>
      </c>
      <c r="C5" s="144" t="s">
        <v>4</v>
      </c>
      <c r="D5" s="144"/>
      <c r="E5" s="144"/>
      <c r="F5" s="144"/>
      <c r="G5" s="144"/>
      <c r="H5" s="10"/>
      <c r="I5" s="144" t="s">
        <v>5</v>
      </c>
      <c r="J5" s="144"/>
      <c r="K5" s="144"/>
      <c r="L5" s="144"/>
      <c r="M5" s="144"/>
      <c r="N5" s="11"/>
      <c r="O5" s="8"/>
      <c r="P5" s="12" t="s">
        <v>6</v>
      </c>
      <c r="Q5" s="13"/>
      <c r="R5" s="14"/>
      <c r="S5" s="145" t="s">
        <v>4</v>
      </c>
      <c r="T5" s="15"/>
      <c r="U5" s="145" t="s">
        <v>5</v>
      </c>
      <c r="V5" s="16"/>
    </row>
    <row r="6" spans="1:25" s="23" customFormat="1" ht="30.6" customHeight="1" x14ac:dyDescent="0.2">
      <c r="A6" s="17"/>
      <c r="B6" s="18"/>
      <c r="C6" s="19" t="s">
        <v>7</v>
      </c>
      <c r="D6" s="19"/>
      <c r="E6" s="19" t="s">
        <v>8</v>
      </c>
      <c r="F6" s="19"/>
      <c r="G6" s="19" t="s">
        <v>9</v>
      </c>
      <c r="H6" s="19"/>
      <c r="I6" s="19" t="s">
        <v>7</v>
      </c>
      <c r="J6" s="19"/>
      <c r="K6" s="19" t="s">
        <v>8</v>
      </c>
      <c r="L6" s="19"/>
      <c r="M6" s="19" t="s">
        <v>9</v>
      </c>
      <c r="N6" s="20"/>
      <c r="O6" s="17"/>
      <c r="P6" s="18"/>
      <c r="Q6" s="18"/>
      <c r="R6" s="18"/>
      <c r="S6" s="145"/>
      <c r="T6" s="21"/>
      <c r="U6" s="145"/>
      <c r="V6" s="22"/>
    </row>
    <row r="7" spans="1:25" x14ac:dyDescent="0.2">
      <c r="A7" s="1" t="s">
        <v>10</v>
      </c>
      <c r="B7" s="12" t="s">
        <v>11</v>
      </c>
      <c r="C7" s="13"/>
      <c r="D7" s="13"/>
      <c r="E7" s="13"/>
      <c r="F7" s="13"/>
      <c r="G7" s="24"/>
      <c r="H7" s="13"/>
      <c r="I7" s="13"/>
      <c r="J7" s="13"/>
      <c r="K7" s="13"/>
      <c r="L7" s="13"/>
      <c r="M7" s="24"/>
      <c r="N7" s="14"/>
      <c r="O7" s="1" t="s">
        <v>12</v>
      </c>
      <c r="P7" s="12" t="s">
        <v>13</v>
      </c>
      <c r="Q7" s="14"/>
      <c r="R7" s="14"/>
      <c r="S7" s="13"/>
      <c r="T7" s="13"/>
      <c r="U7" s="13"/>
      <c r="V7" s="25"/>
    </row>
    <row r="8" spans="1:25" ht="13.5" thickBot="1" x14ac:dyDescent="0.25">
      <c r="A8" s="8" t="s">
        <v>14</v>
      </c>
      <c r="B8" s="14" t="s">
        <v>15</v>
      </c>
      <c r="C8" s="26">
        <v>2378652.4</v>
      </c>
      <c r="D8" s="27"/>
      <c r="E8" s="28">
        <v>2257220.91</v>
      </c>
      <c r="F8" s="27"/>
      <c r="G8" s="26">
        <f>+C8-E8</f>
        <v>121431.48999999976</v>
      </c>
      <c r="H8" s="27"/>
      <c r="I8" s="28">
        <v>2378652.4</v>
      </c>
      <c r="J8" s="27">
        <v>2175195</v>
      </c>
      <c r="K8" s="29">
        <v>2175195</v>
      </c>
      <c r="L8" s="27"/>
      <c r="M8" s="26">
        <f>+I8-K8</f>
        <v>203457.39999999991</v>
      </c>
      <c r="N8" s="27"/>
      <c r="O8" s="8" t="s">
        <v>16</v>
      </c>
      <c r="P8" s="14" t="s">
        <v>17</v>
      </c>
      <c r="Q8" s="14"/>
      <c r="R8" s="14"/>
      <c r="S8" s="30">
        <v>159623505.12</v>
      </c>
      <c r="T8" s="13"/>
      <c r="U8" s="30">
        <v>159543983.91</v>
      </c>
      <c r="V8" s="31"/>
    </row>
    <row r="9" spans="1:25" ht="14.25" thickTop="1" thickBot="1" x14ac:dyDescent="0.25">
      <c r="A9" s="8"/>
      <c r="B9" s="14"/>
      <c r="C9" s="32">
        <f>SUM(C8)</f>
        <v>2378652.4</v>
      </c>
      <c r="D9" s="33"/>
      <c r="E9" s="32">
        <f>SUM(E8)</f>
        <v>2257220.91</v>
      </c>
      <c r="F9" s="33"/>
      <c r="G9" s="34">
        <f>+G8</f>
        <v>121431.48999999976</v>
      </c>
      <c r="H9" s="33"/>
      <c r="I9" s="32">
        <f>SUM(I8)</f>
        <v>2378652.4</v>
      </c>
      <c r="J9" s="33"/>
      <c r="K9" s="32">
        <f>SUM(K8)</f>
        <v>2175195</v>
      </c>
      <c r="L9" s="33"/>
      <c r="M9" s="34">
        <f>+M8</f>
        <v>203457.39999999991</v>
      </c>
      <c r="N9" s="35"/>
      <c r="O9" s="8"/>
      <c r="P9" s="14"/>
      <c r="Q9" s="14"/>
      <c r="R9" s="14"/>
      <c r="S9" s="24"/>
      <c r="T9" s="13"/>
      <c r="U9" s="24"/>
      <c r="V9" s="25"/>
    </row>
    <row r="10" spans="1:25" ht="13.5" thickTop="1" x14ac:dyDescent="0.2">
      <c r="A10" s="1" t="s">
        <v>18</v>
      </c>
      <c r="B10" s="12" t="s">
        <v>19</v>
      </c>
      <c r="C10" s="13"/>
      <c r="D10" s="13"/>
      <c r="E10" s="13"/>
      <c r="F10" s="13"/>
      <c r="G10" s="24"/>
      <c r="H10" s="13"/>
      <c r="I10" s="13"/>
      <c r="J10" s="13"/>
      <c r="K10" s="13"/>
      <c r="L10" s="13"/>
      <c r="M10" s="24"/>
      <c r="N10" s="14"/>
      <c r="O10" s="8" t="s">
        <v>20</v>
      </c>
      <c r="P10" s="14" t="s">
        <v>21</v>
      </c>
      <c r="Q10" s="14"/>
      <c r="R10" s="14"/>
      <c r="S10" s="24"/>
      <c r="T10" s="13"/>
      <c r="U10" s="24"/>
      <c r="V10" s="25"/>
    </row>
    <row r="11" spans="1:25" x14ac:dyDescent="0.2">
      <c r="A11" s="8" t="s">
        <v>20</v>
      </c>
      <c r="B11" s="14" t="s">
        <v>22</v>
      </c>
      <c r="C11" s="36"/>
      <c r="D11" s="36"/>
      <c r="E11" s="37">
        <f>+E13+E14+E15+E18+E19</f>
        <v>106665622.18000001</v>
      </c>
      <c r="F11" s="38"/>
      <c r="G11" s="39"/>
      <c r="H11" s="38"/>
      <c r="I11" s="38"/>
      <c r="J11" s="38"/>
      <c r="K11" s="37">
        <f>+K13+K14+K15+K18+K19</f>
        <v>101879285.97000001</v>
      </c>
      <c r="L11" s="38"/>
      <c r="M11" s="37">
        <f>+M13+M14+M15+M18+M19</f>
        <v>30903532.810000006</v>
      </c>
      <c r="N11" s="40"/>
      <c r="O11" s="8"/>
      <c r="P11" s="14" t="s">
        <v>23</v>
      </c>
      <c r="Q11" s="14"/>
      <c r="R11" s="14"/>
      <c r="S11" s="24"/>
      <c r="T11" s="13"/>
      <c r="U11" s="24"/>
      <c r="V11" s="25"/>
      <c r="Y11" s="29"/>
    </row>
    <row r="12" spans="1:25" x14ac:dyDescent="0.2">
      <c r="A12" s="8"/>
      <c r="B12" s="14" t="s">
        <v>24</v>
      </c>
      <c r="C12" s="13">
        <f>185339983.31-83107.44</f>
        <v>185256875.87</v>
      </c>
      <c r="D12" s="13"/>
      <c r="E12" s="13">
        <v>0</v>
      </c>
      <c r="F12" s="13"/>
      <c r="G12" s="24">
        <f t="shared" ref="G12:G23" si="0">+C12-E12</f>
        <v>185256875.87</v>
      </c>
      <c r="H12" s="13"/>
      <c r="I12" s="29">
        <v>183562149.41</v>
      </c>
      <c r="J12" s="13"/>
      <c r="K12" s="29">
        <v>0</v>
      </c>
      <c r="L12" s="13"/>
      <c r="M12" s="24">
        <f t="shared" ref="M12:M23" si="1">+I12-K12</f>
        <v>183562149.41</v>
      </c>
      <c r="N12" s="14"/>
      <c r="O12" s="8"/>
      <c r="P12" s="14" t="s">
        <v>25</v>
      </c>
      <c r="Q12" s="14"/>
      <c r="R12" s="14"/>
      <c r="S12" s="29">
        <v>2004741.43</v>
      </c>
      <c r="T12" s="13"/>
      <c r="U12" s="29">
        <v>2004741.43</v>
      </c>
      <c r="V12" s="25"/>
      <c r="Y12" s="29"/>
    </row>
    <row r="13" spans="1:25" x14ac:dyDescent="0.2">
      <c r="A13" s="8"/>
      <c r="B13" s="14" t="s">
        <v>26</v>
      </c>
      <c r="C13" s="13">
        <v>39033643.619999997</v>
      </c>
      <c r="D13" s="13"/>
      <c r="E13" s="13">
        <v>29946793.09</v>
      </c>
      <c r="F13" s="13"/>
      <c r="G13" s="24">
        <f t="shared" si="0"/>
        <v>9086850.5299999975</v>
      </c>
      <c r="H13" s="13"/>
      <c r="I13" s="29">
        <v>34995456.590000004</v>
      </c>
      <c r="J13" s="13"/>
      <c r="K13" s="29">
        <v>28443280.390000001</v>
      </c>
      <c r="L13" s="13"/>
      <c r="M13" s="24">
        <f t="shared" si="1"/>
        <v>6552176.200000003</v>
      </c>
      <c r="N13" s="14"/>
      <c r="O13" s="8"/>
      <c r="P13" s="41" t="s">
        <v>27</v>
      </c>
      <c r="Q13" s="14"/>
      <c r="R13" s="14"/>
      <c r="S13" s="29"/>
      <c r="U13" s="29"/>
      <c r="V13" s="25"/>
      <c r="W13" s="29"/>
      <c r="Y13" s="24"/>
    </row>
    <row r="14" spans="1:25" x14ac:dyDescent="0.2">
      <c r="A14" s="8"/>
      <c r="B14" s="14" t="s">
        <v>28</v>
      </c>
      <c r="C14" s="13">
        <v>57804374.32</v>
      </c>
      <c r="D14" s="13"/>
      <c r="E14" s="13">
        <v>45561340.780000001</v>
      </c>
      <c r="F14" s="13"/>
      <c r="G14" s="24">
        <f t="shared" si="0"/>
        <v>12243033.539999999</v>
      </c>
      <c r="H14" s="13"/>
      <c r="I14" s="29">
        <v>55437668.380000003</v>
      </c>
      <c r="J14" s="13"/>
      <c r="K14" s="29">
        <v>43752860.32</v>
      </c>
      <c r="L14" s="13"/>
      <c r="M14" s="24">
        <f t="shared" si="1"/>
        <v>11684808.060000002</v>
      </c>
      <c r="N14" s="14"/>
      <c r="O14" s="8"/>
      <c r="P14" s="41" t="s">
        <v>29</v>
      </c>
      <c r="S14" s="29">
        <v>8523740.3000000007</v>
      </c>
      <c r="T14" s="13"/>
      <c r="U14" s="29">
        <v>9307908.4800000004</v>
      </c>
      <c r="V14" s="25"/>
      <c r="Y14" s="24"/>
    </row>
    <row r="15" spans="1:25" x14ac:dyDescent="0.2">
      <c r="A15" s="8"/>
      <c r="B15" s="14" t="s">
        <v>30</v>
      </c>
      <c r="C15" s="13">
        <v>15070892.6</v>
      </c>
      <c r="D15" s="13"/>
      <c r="E15" s="13">
        <v>13619808.699999999</v>
      </c>
      <c r="F15" s="13"/>
      <c r="G15" s="24">
        <f t="shared" si="0"/>
        <v>1451083.9000000004</v>
      </c>
      <c r="H15" s="13"/>
      <c r="I15" s="29">
        <v>14697048.98</v>
      </c>
      <c r="J15" s="13"/>
      <c r="K15" s="29">
        <v>13160804.689999999</v>
      </c>
      <c r="L15" s="13"/>
      <c r="M15" s="24">
        <f t="shared" si="1"/>
        <v>1536244.290000001</v>
      </c>
      <c r="N15" s="14"/>
      <c r="O15" s="8"/>
      <c r="P15" s="14" t="s">
        <v>31</v>
      </c>
      <c r="Q15" s="14"/>
      <c r="R15" s="14"/>
      <c r="S15" s="29">
        <v>103225815.23999999</v>
      </c>
      <c r="T15" s="13"/>
      <c r="U15" s="29">
        <v>103101066.23</v>
      </c>
      <c r="V15" s="25"/>
      <c r="W15" s="29"/>
      <c r="Y15" s="24"/>
    </row>
    <row r="16" spans="1:25" x14ac:dyDescent="0.2">
      <c r="A16" s="8"/>
      <c r="B16" s="14" t="s">
        <v>32</v>
      </c>
      <c r="C16" s="13">
        <v>16693017.66</v>
      </c>
      <c r="D16" s="13"/>
      <c r="E16" s="13">
        <v>0</v>
      </c>
      <c r="F16" s="13"/>
      <c r="G16" s="24">
        <f t="shared" si="0"/>
        <v>16693017.66</v>
      </c>
      <c r="H16" s="13"/>
      <c r="I16" s="29">
        <f>16468947.66+224070</f>
        <v>16693017.66</v>
      </c>
      <c r="J16" s="13"/>
      <c r="K16" s="29">
        <v>0</v>
      </c>
      <c r="L16" s="13"/>
      <c r="M16" s="24">
        <f t="shared" si="1"/>
        <v>16693017.66</v>
      </c>
      <c r="N16" s="14"/>
      <c r="O16" s="8"/>
      <c r="P16" s="14" t="s">
        <v>33</v>
      </c>
      <c r="Q16" s="14"/>
      <c r="R16" s="14"/>
      <c r="S16" s="42">
        <v>61572062.840000004</v>
      </c>
      <c r="T16" s="13"/>
      <c r="U16" s="42">
        <v>60180290.299999997</v>
      </c>
      <c r="V16" s="25"/>
    </row>
    <row r="17" spans="1:25" ht="13.5" thickBot="1" x14ac:dyDescent="0.25">
      <c r="A17" s="8"/>
      <c r="B17" s="14" t="s">
        <v>34</v>
      </c>
      <c r="C17" s="13">
        <v>157041012.30000001</v>
      </c>
      <c r="D17" s="13"/>
      <c r="E17" s="13">
        <v>84248979.310000002</v>
      </c>
      <c r="F17" s="13"/>
      <c r="G17" s="24">
        <f t="shared" si="0"/>
        <v>72792032.99000001</v>
      </c>
      <c r="H17" s="13"/>
      <c r="I17" s="29">
        <v>156352307.96000001</v>
      </c>
      <c r="J17" s="13"/>
      <c r="K17" s="29">
        <v>78199910.290000007</v>
      </c>
      <c r="L17" s="13"/>
      <c r="M17" s="24">
        <f t="shared" si="1"/>
        <v>78152397.670000002</v>
      </c>
      <c r="N17" s="14"/>
      <c r="O17" s="8"/>
      <c r="P17" s="14"/>
      <c r="Q17" s="14"/>
      <c r="R17" s="14"/>
      <c r="S17" s="43">
        <f>SUM(S12:S16)</f>
        <v>175326359.81</v>
      </c>
      <c r="T17" s="13"/>
      <c r="U17" s="43">
        <f>SUM(U12:U16)</f>
        <v>174594006.44</v>
      </c>
      <c r="V17" s="25"/>
    </row>
    <row r="18" spans="1:25" ht="13.5" thickTop="1" x14ac:dyDescent="0.2">
      <c r="A18" s="8"/>
      <c r="B18" s="14" t="s">
        <v>35</v>
      </c>
      <c r="C18" s="13">
        <v>14937162.460000001</v>
      </c>
      <c r="D18" s="13"/>
      <c r="E18" s="13">
        <v>9769685.4399999995</v>
      </c>
      <c r="F18" s="13"/>
      <c r="G18" s="24">
        <f t="shared" si="0"/>
        <v>5167477.0200000014</v>
      </c>
      <c r="H18" s="13"/>
      <c r="I18" s="29">
        <v>12841138.970000001</v>
      </c>
      <c r="J18" s="13"/>
      <c r="K18" s="29">
        <v>9327732.7300000004</v>
      </c>
      <c r="L18" s="13"/>
      <c r="M18" s="24">
        <f t="shared" si="1"/>
        <v>3513406.24</v>
      </c>
      <c r="N18" s="14"/>
      <c r="O18" s="8" t="s">
        <v>36</v>
      </c>
      <c r="P18" s="14" t="s">
        <v>37</v>
      </c>
      <c r="Q18" s="14"/>
      <c r="R18" s="14"/>
      <c r="S18" s="24"/>
      <c r="T18" s="13"/>
      <c r="U18" s="24"/>
      <c r="V18" s="25"/>
      <c r="Y18" s="29"/>
    </row>
    <row r="19" spans="1:25" x14ac:dyDescent="0.2">
      <c r="A19" s="8"/>
      <c r="B19" s="14" t="s">
        <v>38</v>
      </c>
      <c r="C19" s="13">
        <f>63073.08+11895067.99-92231.9</f>
        <v>11865909.17</v>
      </c>
      <c r="D19" s="13"/>
      <c r="E19" s="13">
        <f>52547.59+7715446.58</f>
        <v>7767994.1699999999</v>
      </c>
      <c r="F19" s="13"/>
      <c r="G19" s="24">
        <f t="shared" si="0"/>
        <v>4097915</v>
      </c>
      <c r="H19" s="13"/>
      <c r="I19" s="29">
        <f>14748432.78+63073.08</f>
        <v>14811505.859999999</v>
      </c>
      <c r="J19" s="13"/>
      <c r="K19" s="29">
        <f>7146225.75+48382.09</f>
        <v>7194607.8399999999</v>
      </c>
      <c r="L19" s="13"/>
      <c r="M19" s="24">
        <f t="shared" si="1"/>
        <v>7616898.0199999996</v>
      </c>
      <c r="N19" s="14"/>
      <c r="O19" s="8"/>
      <c r="P19" s="14" t="s">
        <v>39</v>
      </c>
      <c r="Q19" s="14"/>
      <c r="R19" s="14"/>
      <c r="S19" s="26">
        <f>S75</f>
        <v>25795261.945429962</v>
      </c>
      <c r="T19" s="13"/>
      <c r="U19" s="44">
        <v>25717682.890000001</v>
      </c>
      <c r="V19" s="25"/>
    </row>
    <row r="20" spans="1:25" ht="13.5" thickBot="1" x14ac:dyDescent="0.25">
      <c r="A20" s="8"/>
      <c r="B20" s="14" t="s">
        <v>40</v>
      </c>
      <c r="C20" s="13">
        <f>3946769.25-21893.23-3241.89-0.01</f>
        <v>3921634.12</v>
      </c>
      <c r="D20" s="13"/>
      <c r="E20" s="13">
        <v>2783688.87</v>
      </c>
      <c r="F20" s="13"/>
      <c r="G20" s="24">
        <f t="shared" si="0"/>
        <v>1137945.25</v>
      </c>
      <c r="H20" s="13"/>
      <c r="I20" s="29">
        <v>3899555.17</v>
      </c>
      <c r="J20" s="13"/>
      <c r="K20" s="29">
        <v>2626534.7200000002</v>
      </c>
      <c r="L20" s="13"/>
      <c r="M20" s="24">
        <f t="shared" si="1"/>
        <v>1273020.4499999997</v>
      </c>
      <c r="N20" s="14"/>
      <c r="O20" s="8"/>
      <c r="P20" s="14"/>
      <c r="Q20" s="14"/>
      <c r="R20" s="14"/>
      <c r="S20" s="43">
        <f>S19</f>
        <v>25795261.945429962</v>
      </c>
      <c r="T20" s="13"/>
      <c r="U20" s="43">
        <f>U19</f>
        <v>25717682.890000001</v>
      </c>
      <c r="V20" s="25"/>
    </row>
    <row r="21" spans="1:25" ht="13.5" thickTop="1" x14ac:dyDescent="0.2">
      <c r="A21" s="8"/>
      <c r="B21" s="14" t="s">
        <v>41</v>
      </c>
      <c r="C21" s="13">
        <v>15524399.77</v>
      </c>
      <c r="D21" s="13"/>
      <c r="E21" s="13">
        <v>12935313.23</v>
      </c>
      <c r="F21" s="13"/>
      <c r="G21" s="24">
        <f t="shared" si="0"/>
        <v>2589086.5399999991</v>
      </c>
      <c r="H21" s="13"/>
      <c r="I21" s="29">
        <v>14064678.789999999</v>
      </c>
      <c r="J21" s="13"/>
      <c r="K21" s="29">
        <v>12681505.550000001</v>
      </c>
      <c r="L21" s="13"/>
      <c r="M21" s="24">
        <f t="shared" si="1"/>
        <v>1383173.2399999984</v>
      </c>
      <c r="N21" s="14"/>
      <c r="O21" s="8"/>
      <c r="Q21" s="14"/>
      <c r="R21" s="14"/>
      <c r="S21" s="45"/>
      <c r="T21" s="13"/>
      <c r="U21" s="45"/>
      <c r="V21" s="25"/>
    </row>
    <row r="22" spans="1:25" ht="13.5" thickBot="1" x14ac:dyDescent="0.25">
      <c r="A22" s="8"/>
      <c r="B22" s="14" t="s">
        <v>42</v>
      </c>
      <c r="C22" s="13">
        <f>12795076.54-42959.15</f>
        <v>12752117.389999999</v>
      </c>
      <c r="D22" s="13"/>
      <c r="E22" s="13">
        <v>9737141.4700000007</v>
      </c>
      <c r="F22" s="13"/>
      <c r="G22" s="24">
        <f t="shared" si="0"/>
        <v>3014975.9199999981</v>
      </c>
      <c r="H22" s="13"/>
      <c r="I22" s="29">
        <v>12494471.199999999</v>
      </c>
      <c r="J22" s="13"/>
      <c r="K22" s="29">
        <v>9282836.1400000006</v>
      </c>
      <c r="L22" s="13"/>
      <c r="M22" s="24">
        <f t="shared" si="1"/>
        <v>3211635.0599999987</v>
      </c>
      <c r="N22" s="14"/>
      <c r="O22" s="46" t="s">
        <v>10</v>
      </c>
      <c r="P22" s="12" t="s">
        <v>43</v>
      </c>
      <c r="Q22" s="47"/>
      <c r="R22" s="47"/>
      <c r="S22" s="48">
        <f>S8+S17+S20</f>
        <v>360745126.87542999</v>
      </c>
      <c r="T22" s="49"/>
      <c r="U22" s="48">
        <f>U8+U17+U20</f>
        <v>359855673.24000001</v>
      </c>
      <c r="V22" s="25"/>
      <c r="W22" s="29"/>
      <c r="X22" s="29"/>
    </row>
    <row r="23" spans="1:25" ht="13.5" thickTop="1" x14ac:dyDescent="0.2">
      <c r="A23" s="8"/>
      <c r="B23" s="50" t="s">
        <v>44</v>
      </c>
      <c r="C23" s="42">
        <f>7221323.84+201857.88</f>
        <v>7423181.7199999997</v>
      </c>
      <c r="D23" s="51"/>
      <c r="E23" s="52">
        <v>0</v>
      </c>
      <c r="F23" s="42"/>
      <c r="G23" s="24">
        <f t="shared" si="0"/>
        <v>7423181.7199999997</v>
      </c>
      <c r="H23" s="51"/>
      <c r="I23" s="29">
        <f>4914321.62+106461.43</f>
        <v>5020783.05</v>
      </c>
      <c r="J23" s="51"/>
      <c r="K23" s="42">
        <v>0</v>
      </c>
      <c r="L23" s="51"/>
      <c r="M23" s="52">
        <f t="shared" si="1"/>
        <v>5020783.05</v>
      </c>
      <c r="N23" s="14"/>
      <c r="O23" s="53"/>
      <c r="P23" s="47"/>
      <c r="Q23" s="47"/>
      <c r="R23" s="47"/>
      <c r="S23" s="54">
        <v>0</v>
      </c>
      <c r="T23" s="49"/>
      <c r="U23" s="54">
        <v>0</v>
      </c>
      <c r="V23" s="25"/>
    </row>
    <row r="24" spans="1:25" ht="13.5" thickBot="1" x14ac:dyDescent="0.25">
      <c r="A24" s="8"/>
      <c r="B24" s="12" t="s">
        <v>45</v>
      </c>
      <c r="C24" s="55">
        <f>SUM(C12:C23)</f>
        <v>537324221</v>
      </c>
      <c r="D24" s="51"/>
      <c r="E24" s="55">
        <f>SUM(E12:E23)</f>
        <v>216370745.05999997</v>
      </c>
      <c r="F24" s="51"/>
      <c r="G24" s="43">
        <f>SUM(G12:G23)</f>
        <v>320953475.94000006</v>
      </c>
      <c r="H24" s="51"/>
      <c r="I24" s="56">
        <f>SUM(I12:I23)</f>
        <v>524869782.0200001</v>
      </c>
      <c r="J24" s="51"/>
      <c r="K24" s="56">
        <f>SUM(K12:K23)</f>
        <v>204670072.67000002</v>
      </c>
      <c r="L24" s="51"/>
      <c r="M24" s="43">
        <f>SUM(M12:M23)</f>
        <v>320199709.35000002</v>
      </c>
      <c r="N24" s="14"/>
      <c r="O24" s="1" t="s">
        <v>18</v>
      </c>
      <c r="P24" s="12" t="s">
        <v>46</v>
      </c>
      <c r="Q24" s="14"/>
      <c r="R24" s="14"/>
      <c r="S24" s="13"/>
      <c r="T24" s="13"/>
      <c r="U24" s="13"/>
      <c r="V24" s="25"/>
    </row>
    <row r="25" spans="1:25" ht="13.5" thickTop="1" x14ac:dyDescent="0.2">
      <c r="A25" s="8" t="s">
        <v>47</v>
      </c>
      <c r="B25" s="14" t="s">
        <v>48</v>
      </c>
      <c r="C25" s="13"/>
      <c r="D25" s="13"/>
      <c r="E25" s="13"/>
      <c r="F25" s="13"/>
      <c r="G25" s="13"/>
      <c r="H25" s="13"/>
      <c r="I25" s="13"/>
      <c r="J25" s="13"/>
      <c r="K25" s="13"/>
      <c r="L25" s="13"/>
      <c r="M25" s="13"/>
      <c r="N25" s="14"/>
      <c r="O25" s="8" t="s">
        <v>16</v>
      </c>
      <c r="P25" s="14" t="s">
        <v>49</v>
      </c>
      <c r="Q25" s="14"/>
      <c r="R25" s="14"/>
      <c r="S25" s="13"/>
      <c r="T25" s="13"/>
      <c r="U25" s="13"/>
      <c r="V25" s="25"/>
    </row>
    <row r="26" spans="1:25" x14ac:dyDescent="0.2">
      <c r="A26" s="8"/>
      <c r="B26" s="14" t="s">
        <v>50</v>
      </c>
      <c r="C26" s="27"/>
      <c r="D26" s="27"/>
      <c r="E26" s="27"/>
      <c r="F26" s="27"/>
      <c r="G26" s="27"/>
      <c r="H26" s="13"/>
      <c r="I26" s="27"/>
      <c r="J26" s="27"/>
      <c r="K26" s="27"/>
      <c r="L26" s="27"/>
      <c r="M26" s="27"/>
      <c r="N26" s="14"/>
      <c r="O26" s="8"/>
      <c r="P26" s="14" t="s">
        <v>51</v>
      </c>
      <c r="Q26" s="14"/>
      <c r="R26" s="14"/>
      <c r="S26" s="29">
        <v>9991939.7100000009</v>
      </c>
      <c r="T26" s="13"/>
      <c r="U26" s="29">
        <v>7166196.21</v>
      </c>
      <c r="V26" s="25"/>
    </row>
    <row r="27" spans="1:25" x14ac:dyDescent="0.2">
      <c r="A27" s="8"/>
      <c r="B27" s="14" t="s">
        <v>52</v>
      </c>
      <c r="C27" s="13"/>
      <c r="D27" s="13"/>
      <c r="E27" s="29">
        <v>7647335.0599999996</v>
      </c>
      <c r="F27" s="13"/>
      <c r="G27" s="29"/>
      <c r="H27" s="13"/>
      <c r="I27" s="13"/>
      <c r="J27" s="13"/>
      <c r="K27" s="29">
        <v>7647335.0599999996</v>
      </c>
      <c r="L27" s="13"/>
      <c r="M27" s="13"/>
      <c r="N27" s="14"/>
      <c r="O27" s="8"/>
      <c r="P27" s="14" t="s">
        <v>53</v>
      </c>
      <c r="Q27" s="14"/>
      <c r="R27" s="14"/>
      <c r="S27">
        <v>968.45</v>
      </c>
      <c r="T27" s="13"/>
      <c r="U27" s="57">
        <v>968.45</v>
      </c>
      <c r="V27" s="25"/>
    </row>
    <row r="28" spans="1:25" ht="13.5" thickBot="1" x14ac:dyDescent="0.25">
      <c r="A28" s="8"/>
      <c r="B28" s="14" t="s">
        <v>54</v>
      </c>
      <c r="C28" s="29"/>
      <c r="D28" s="13"/>
      <c r="E28" s="45">
        <v>0</v>
      </c>
      <c r="F28" s="13"/>
      <c r="G28" s="13"/>
      <c r="H28" s="13"/>
      <c r="I28" s="29"/>
      <c r="J28" s="13"/>
      <c r="K28" s="45">
        <v>0</v>
      </c>
      <c r="L28" s="13"/>
      <c r="M28" s="13"/>
      <c r="N28" s="14"/>
      <c r="O28" s="8"/>
      <c r="P28" s="14"/>
      <c r="Q28" s="14"/>
      <c r="R28" s="14"/>
      <c r="S28" s="34">
        <f>SUM(S26:S27)</f>
        <v>9992908.1600000001</v>
      </c>
      <c r="T28" s="58"/>
      <c r="U28" s="59">
        <f>SUM(U26:U27)</f>
        <v>7167164.6600000001</v>
      </c>
      <c r="V28" s="25"/>
    </row>
    <row r="29" spans="1:25" ht="13.5" thickTop="1" x14ac:dyDescent="0.2">
      <c r="A29" s="8"/>
      <c r="B29" s="14" t="s">
        <v>55</v>
      </c>
      <c r="C29" s="29"/>
      <c r="D29" s="27"/>
      <c r="E29" s="42">
        <v>82350.66</v>
      </c>
      <c r="F29" s="13"/>
      <c r="G29" s="60">
        <f>+E27-E29-E28</f>
        <v>7564984.3999999994</v>
      </c>
      <c r="H29" s="13"/>
      <c r="I29" s="29"/>
      <c r="J29" s="27"/>
      <c r="K29" s="42">
        <v>89229.05</v>
      </c>
      <c r="L29" s="13"/>
      <c r="M29" s="60">
        <f>K27-K29-K28</f>
        <v>7558106.0099999998</v>
      </c>
      <c r="N29" s="14"/>
      <c r="O29" s="8"/>
      <c r="Q29" s="14"/>
      <c r="R29" s="14"/>
      <c r="S29" s="45"/>
      <c r="T29" s="13"/>
      <c r="U29" s="45"/>
      <c r="V29" s="25"/>
    </row>
    <row r="30" spans="1:25" x14ac:dyDescent="0.2">
      <c r="A30" s="8"/>
      <c r="B30" s="41" t="s">
        <v>56</v>
      </c>
      <c r="C30" s="29"/>
      <c r="D30" s="27"/>
      <c r="E30" s="29"/>
      <c r="F30" s="13"/>
      <c r="G30" s="29">
        <v>13377.2</v>
      </c>
      <c r="H30" s="13"/>
      <c r="I30" s="61"/>
      <c r="J30" s="27"/>
      <c r="K30" s="62"/>
      <c r="L30" s="13"/>
      <c r="M30" s="42">
        <v>13377.2</v>
      </c>
      <c r="N30" s="14"/>
      <c r="O30" s="8" t="s">
        <v>20</v>
      </c>
      <c r="P30" s="14" t="s">
        <v>57</v>
      </c>
      <c r="Q30" s="14"/>
      <c r="R30" s="14"/>
      <c r="S30" s="45"/>
      <c r="T30" s="13"/>
      <c r="U30" s="45"/>
      <c r="V30" s="25"/>
    </row>
    <row r="31" spans="1:25" ht="13.5" thickBot="1" x14ac:dyDescent="0.25">
      <c r="A31" s="8"/>
      <c r="B31" s="14"/>
      <c r="C31" s="13"/>
      <c r="D31" s="13"/>
      <c r="E31" s="13"/>
      <c r="F31" s="13"/>
      <c r="G31" s="34">
        <f>G29+G30</f>
        <v>7578361.5999999996</v>
      </c>
      <c r="H31" s="13"/>
      <c r="I31" s="13"/>
      <c r="J31" s="13"/>
      <c r="K31" s="13"/>
      <c r="L31" s="13"/>
      <c r="M31" s="34">
        <f>M29+M30</f>
        <v>7571483.21</v>
      </c>
      <c r="N31" s="14"/>
      <c r="O31" s="8"/>
      <c r="P31" s="14" t="s">
        <v>58</v>
      </c>
      <c r="Q31" s="14"/>
      <c r="R31" s="14"/>
      <c r="S31" s="29">
        <v>5648444.04</v>
      </c>
      <c r="T31" s="13"/>
      <c r="U31" s="29">
        <v>4091603.51</v>
      </c>
      <c r="V31" s="25"/>
    </row>
    <row r="32" spans="1:25" ht="15.75" thickTop="1" x14ac:dyDescent="0.2">
      <c r="A32" s="8"/>
      <c r="B32" s="14"/>
      <c r="C32" s="13"/>
      <c r="D32" s="13"/>
      <c r="E32" s="13"/>
      <c r="F32" s="13"/>
      <c r="G32" s="24"/>
      <c r="H32" s="13"/>
      <c r="I32" s="13"/>
      <c r="J32" s="13"/>
      <c r="K32" s="13"/>
      <c r="L32" s="13"/>
      <c r="M32" s="24"/>
      <c r="N32" s="14"/>
      <c r="O32" s="8"/>
      <c r="P32" s="14" t="s">
        <v>59</v>
      </c>
      <c r="Q32" s="14"/>
      <c r="R32" s="14"/>
      <c r="S32" s="24"/>
      <c r="T32" s="13"/>
      <c r="U32" s="24"/>
      <c r="V32" s="25"/>
      <c r="X32" s="63"/>
    </row>
    <row r="33" spans="1:24" ht="15.75" thickBot="1" x14ac:dyDescent="0.25">
      <c r="A33" s="8"/>
      <c r="B33" s="12" t="s">
        <v>60</v>
      </c>
      <c r="C33" s="13"/>
      <c r="D33" s="13"/>
      <c r="E33" s="13"/>
      <c r="F33" s="13"/>
      <c r="G33" s="48">
        <f>G24+G31</f>
        <v>328531837.54000008</v>
      </c>
      <c r="H33" s="13"/>
      <c r="I33" s="13"/>
      <c r="J33" s="13"/>
      <c r="K33" s="13"/>
      <c r="L33" s="13"/>
      <c r="M33" s="48">
        <f>M24+M31</f>
        <v>327771192.56</v>
      </c>
      <c r="N33" s="14"/>
      <c r="O33" s="8"/>
      <c r="P33" s="14" t="s">
        <v>61</v>
      </c>
      <c r="Q33" s="14"/>
      <c r="R33" s="14"/>
      <c r="S33" s="29">
        <v>0</v>
      </c>
      <c r="T33" s="13"/>
      <c r="U33" s="29">
        <v>0</v>
      </c>
      <c r="V33" s="25"/>
      <c r="X33" s="63"/>
    </row>
    <row r="34" spans="1:24" ht="13.5" thickTop="1" x14ac:dyDescent="0.2">
      <c r="A34" s="8"/>
      <c r="B34" s="14"/>
      <c r="C34" s="13"/>
      <c r="D34" s="13"/>
      <c r="E34" s="64"/>
      <c r="F34" s="13"/>
      <c r="G34" s="24"/>
      <c r="H34" s="13"/>
      <c r="I34" s="13"/>
      <c r="J34" s="13"/>
      <c r="K34" s="64"/>
      <c r="L34" s="13"/>
      <c r="M34" s="24"/>
      <c r="N34" s="14"/>
      <c r="O34" s="8"/>
      <c r="P34" s="14" t="s">
        <v>62</v>
      </c>
      <c r="Q34" s="14"/>
      <c r="R34" s="14"/>
      <c r="S34" s="24"/>
      <c r="T34" s="13"/>
      <c r="U34" s="24"/>
      <c r="V34" s="25"/>
    </row>
    <row r="35" spans="1:24" x14ac:dyDescent="0.2">
      <c r="A35" s="1" t="s">
        <v>63</v>
      </c>
      <c r="B35" s="12" t="s">
        <v>64</v>
      </c>
      <c r="C35" s="13"/>
      <c r="D35" s="13"/>
      <c r="E35" s="65"/>
      <c r="F35" s="13"/>
      <c r="G35" s="24"/>
      <c r="H35" s="13"/>
      <c r="I35" s="13"/>
      <c r="J35" s="13"/>
      <c r="K35" s="65"/>
      <c r="L35" s="13"/>
      <c r="M35" s="24"/>
      <c r="N35" s="14"/>
      <c r="O35" s="8"/>
      <c r="P35" s="14" t="s">
        <v>65</v>
      </c>
      <c r="Q35" s="14"/>
      <c r="R35" s="14"/>
      <c r="S35" s="29">
        <v>0</v>
      </c>
      <c r="T35" s="13"/>
      <c r="U35" s="29">
        <v>0</v>
      </c>
      <c r="V35" s="25"/>
    </row>
    <row r="36" spans="1:24" x14ac:dyDescent="0.2">
      <c r="A36" s="8" t="s">
        <v>16</v>
      </c>
      <c r="B36" s="14" t="s">
        <v>66</v>
      </c>
      <c r="C36" s="13"/>
      <c r="D36" s="13"/>
      <c r="E36" s="13"/>
      <c r="F36" s="13"/>
      <c r="G36" s="24"/>
      <c r="H36" s="13"/>
      <c r="I36" s="13"/>
      <c r="J36" s="13"/>
      <c r="K36" s="13"/>
      <c r="L36" s="13"/>
      <c r="M36" s="24"/>
      <c r="N36" s="14"/>
      <c r="O36" s="8"/>
      <c r="P36" s="14" t="s">
        <v>67</v>
      </c>
      <c r="Q36" s="14"/>
      <c r="R36" s="14"/>
      <c r="S36" s="29">
        <v>278765.09999999998</v>
      </c>
      <c r="T36" s="13"/>
      <c r="U36" s="29">
        <v>166364.31</v>
      </c>
      <c r="V36" s="25"/>
    </row>
    <row r="37" spans="1:24" x14ac:dyDescent="0.2">
      <c r="A37" s="8"/>
      <c r="B37" s="50" t="s">
        <v>68</v>
      </c>
      <c r="C37" s="13"/>
      <c r="D37" s="13"/>
      <c r="E37" s="13"/>
      <c r="F37" s="13"/>
      <c r="G37" s="24"/>
      <c r="H37" s="13"/>
      <c r="I37" s="13"/>
      <c r="J37" s="13"/>
      <c r="K37" s="13"/>
      <c r="L37" s="13"/>
      <c r="M37" s="24"/>
      <c r="N37" s="14"/>
      <c r="O37" s="8"/>
      <c r="P37" s="14" t="s">
        <v>69</v>
      </c>
      <c r="Q37" s="14"/>
      <c r="R37" s="14"/>
      <c r="S37" s="29">
        <v>339533.7</v>
      </c>
      <c r="T37" s="13"/>
      <c r="U37" s="29">
        <v>863176.86</v>
      </c>
      <c r="V37" s="25"/>
    </row>
    <row r="38" spans="1:24" x14ac:dyDescent="0.2">
      <c r="A38" s="8"/>
      <c r="B38" s="14" t="s">
        <v>70</v>
      </c>
      <c r="C38" s="13"/>
      <c r="D38" s="13"/>
      <c r="E38" s="13"/>
      <c r="F38" s="13"/>
      <c r="G38" s="42">
        <v>716052.74999999988</v>
      </c>
      <c r="H38" s="13"/>
      <c r="I38" s="13"/>
      <c r="J38" s="13"/>
      <c r="K38" s="13"/>
      <c r="L38" s="13"/>
      <c r="M38" s="42">
        <v>415576.06000000006</v>
      </c>
      <c r="N38" s="14"/>
      <c r="O38" s="8"/>
      <c r="P38" s="14" t="s">
        <v>71</v>
      </c>
      <c r="Q38" s="14"/>
      <c r="R38" s="14"/>
      <c r="S38" s="24"/>
      <c r="T38" s="13"/>
      <c r="U38" s="24"/>
      <c r="V38" s="25"/>
    </row>
    <row r="39" spans="1:24" ht="13.5" thickBot="1" x14ac:dyDescent="0.25">
      <c r="A39" s="8"/>
      <c r="B39" s="14"/>
      <c r="C39" s="13"/>
      <c r="D39" s="13"/>
      <c r="E39" s="13"/>
      <c r="F39" s="13"/>
      <c r="G39" s="34">
        <f>+G38</f>
        <v>716052.74999999988</v>
      </c>
      <c r="H39" s="13"/>
      <c r="I39" s="13"/>
      <c r="J39" s="13"/>
      <c r="K39" s="13"/>
      <c r="L39" s="13"/>
      <c r="M39" s="34">
        <f>+M38</f>
        <v>415576.06000000006</v>
      </c>
      <c r="N39" s="14"/>
      <c r="O39" s="8"/>
      <c r="P39" s="14" t="s">
        <v>72</v>
      </c>
      <c r="Q39" s="14"/>
      <c r="R39" s="13"/>
      <c r="S39" s="29">
        <v>380582.91</v>
      </c>
      <c r="T39" s="13"/>
      <c r="U39" s="29">
        <v>1343159.81</v>
      </c>
      <c r="V39" s="25"/>
      <c r="W39" s="29"/>
      <c r="X39" s="29"/>
    </row>
    <row r="40" spans="1:24" ht="13.5" thickTop="1" x14ac:dyDescent="0.2">
      <c r="A40" s="8" t="s">
        <v>20</v>
      </c>
      <c r="B40" s="14" t="s">
        <v>73</v>
      </c>
      <c r="C40" s="13"/>
      <c r="D40" s="13"/>
      <c r="E40" s="13"/>
      <c r="F40" s="13"/>
      <c r="G40" s="45"/>
      <c r="H40" s="13"/>
      <c r="I40" s="13"/>
      <c r="J40" s="13"/>
      <c r="K40" s="13"/>
      <c r="L40" s="13"/>
      <c r="M40" s="45"/>
      <c r="N40" s="14"/>
      <c r="O40" s="8"/>
      <c r="P40" s="14" t="s">
        <v>74</v>
      </c>
      <c r="Q40" s="14"/>
      <c r="R40" s="14"/>
      <c r="S40" s="29">
        <v>548208.61</v>
      </c>
      <c r="T40" s="13"/>
      <c r="U40" s="42">
        <v>594420.4</v>
      </c>
      <c r="V40" s="25"/>
    </row>
    <row r="41" spans="1:24" ht="13.5" thickBot="1" x14ac:dyDescent="0.25">
      <c r="A41" s="8"/>
      <c r="B41" s="14" t="s">
        <v>75</v>
      </c>
      <c r="C41" s="13"/>
      <c r="D41" s="13"/>
      <c r="E41" s="29">
        <v>32781850.59</v>
      </c>
      <c r="F41" s="13"/>
      <c r="H41" s="13"/>
      <c r="I41" s="13"/>
      <c r="J41" s="13"/>
      <c r="K41" s="29">
        <v>31146369.829999998</v>
      </c>
      <c r="L41" s="13"/>
      <c r="N41" s="14"/>
      <c r="O41" s="8"/>
      <c r="Q41" s="14"/>
      <c r="R41" s="14"/>
      <c r="S41" s="43">
        <f>SUM(S31:S40)</f>
        <v>7195534.3600000003</v>
      </c>
      <c r="T41" s="13"/>
      <c r="U41" s="43">
        <f>SUM(U31:U40)</f>
        <v>7058724.8900000006</v>
      </c>
      <c r="V41" s="25"/>
    </row>
    <row r="42" spans="1:24" ht="13.5" thickTop="1" x14ac:dyDescent="0.2">
      <c r="A42" s="8"/>
      <c r="B42" s="41" t="s">
        <v>76</v>
      </c>
      <c r="C42" s="13"/>
      <c r="D42" s="13"/>
      <c r="E42" s="42">
        <v>8500000</v>
      </c>
      <c r="F42" s="13"/>
      <c r="G42" s="29">
        <f>E41-E42</f>
        <v>24281850.59</v>
      </c>
      <c r="H42" s="13"/>
      <c r="I42" s="13"/>
      <c r="J42" s="13"/>
      <c r="K42" s="42">
        <v>8500000</v>
      </c>
      <c r="L42" s="13"/>
      <c r="M42" s="66">
        <f>+K41-K42</f>
        <v>22646369.829999998</v>
      </c>
      <c r="N42" s="14"/>
      <c r="O42" s="8"/>
      <c r="Q42" s="14"/>
      <c r="R42" s="14"/>
      <c r="S42" s="67"/>
      <c r="T42" s="13"/>
      <c r="U42" s="67"/>
      <c r="V42" s="25"/>
    </row>
    <row r="43" spans="1:24" ht="13.5" thickBot="1" x14ac:dyDescent="0.25">
      <c r="A43" s="8"/>
      <c r="B43" s="14" t="s">
        <v>77</v>
      </c>
      <c r="C43" s="13"/>
      <c r="D43" s="13"/>
      <c r="F43" s="13"/>
      <c r="G43" s="29">
        <f>8323928.86+129509.94+5799.74</f>
        <v>8459238.540000001</v>
      </c>
      <c r="H43" s="13"/>
      <c r="I43" s="13"/>
      <c r="J43" s="13"/>
      <c r="K43" s="13"/>
      <c r="L43" s="13"/>
      <c r="M43" s="29">
        <f>8372845.89+121113.17+8995.26</f>
        <v>8502954.3200000003</v>
      </c>
      <c r="N43" s="14"/>
      <c r="O43" s="8"/>
      <c r="P43" s="12" t="s">
        <v>78</v>
      </c>
      <c r="Q43" s="14"/>
      <c r="R43" s="14"/>
      <c r="S43" s="48">
        <f>S28+S41</f>
        <v>17188442.52</v>
      </c>
      <c r="T43" s="13"/>
      <c r="U43" s="48">
        <f>U28+U41</f>
        <v>14225889.550000001</v>
      </c>
      <c r="V43" s="25"/>
    </row>
    <row r="44" spans="1:24" ht="13.5" thickTop="1" x14ac:dyDescent="0.2">
      <c r="A44" s="8"/>
      <c r="B44" s="41" t="s">
        <v>79</v>
      </c>
      <c r="C44" s="13"/>
      <c r="D44" s="13"/>
      <c r="E44" s="13"/>
      <c r="F44" s="13"/>
      <c r="G44" s="42">
        <v>0</v>
      </c>
      <c r="H44" s="13"/>
      <c r="I44" s="13"/>
      <c r="J44" s="13"/>
      <c r="K44" s="13"/>
      <c r="L44" s="13"/>
      <c r="M44" s="42">
        <v>0</v>
      </c>
      <c r="N44" s="14"/>
      <c r="O44" s="8"/>
      <c r="P44" s="14"/>
      <c r="Q44" s="14"/>
      <c r="R44" s="14"/>
      <c r="S44" s="24"/>
      <c r="T44" s="13"/>
      <c r="U44" s="24"/>
      <c r="V44" s="25"/>
    </row>
    <row r="45" spans="1:24" ht="13.5" thickBot="1" x14ac:dyDescent="0.25">
      <c r="A45" s="8"/>
      <c r="B45" s="14"/>
      <c r="C45" s="13"/>
      <c r="D45" s="13"/>
      <c r="E45" s="13"/>
      <c r="F45" s="13"/>
      <c r="G45" s="34">
        <f>SUM(G41:G44)</f>
        <v>32741089.130000003</v>
      </c>
      <c r="H45" s="13"/>
      <c r="I45" s="13"/>
      <c r="J45" s="13"/>
      <c r="K45" s="13"/>
      <c r="L45" s="13"/>
      <c r="M45" s="34">
        <f>SUM(M41:M44)</f>
        <v>31149324.149999999</v>
      </c>
      <c r="N45" s="14"/>
      <c r="O45" s="68" t="s">
        <v>63</v>
      </c>
      <c r="P45" s="69" t="s">
        <v>80</v>
      </c>
      <c r="Q45" s="14"/>
      <c r="R45" s="14"/>
      <c r="S45" s="24"/>
      <c r="T45" s="13"/>
      <c r="U45" s="24"/>
      <c r="V45" s="25"/>
    </row>
    <row r="46" spans="1:24" ht="13.5" thickTop="1" x14ac:dyDescent="0.2">
      <c r="A46" s="8" t="s">
        <v>81</v>
      </c>
      <c r="B46" s="41" t="s">
        <v>82</v>
      </c>
      <c r="C46" s="13"/>
      <c r="D46" s="13"/>
      <c r="E46" s="13"/>
      <c r="F46" s="13"/>
      <c r="G46" s="45"/>
      <c r="H46" s="13"/>
      <c r="I46" s="13"/>
      <c r="J46" s="13"/>
      <c r="K46" s="13"/>
      <c r="L46" s="13"/>
      <c r="M46" s="45"/>
      <c r="N46" s="14"/>
      <c r="O46" s="8"/>
      <c r="P46" t="s">
        <v>83</v>
      </c>
      <c r="Q46" s="14"/>
      <c r="R46" s="14"/>
      <c r="S46" s="29">
        <v>35853.480000000003</v>
      </c>
      <c r="T46" s="13"/>
      <c r="U46" s="29">
        <v>35806.199999999997</v>
      </c>
      <c r="V46" s="25"/>
    </row>
    <row r="47" spans="1:24" x14ac:dyDescent="0.2">
      <c r="A47" s="8"/>
      <c r="B47" s="41" t="s">
        <v>84</v>
      </c>
      <c r="C47" s="13"/>
      <c r="D47" s="13"/>
      <c r="E47" s="13"/>
      <c r="F47" s="13"/>
      <c r="G47" s="42">
        <v>0</v>
      </c>
      <c r="H47" s="13"/>
      <c r="I47" s="13"/>
      <c r="J47" s="13"/>
      <c r="K47" s="13"/>
      <c r="L47" s="13"/>
      <c r="M47" s="42">
        <v>0</v>
      </c>
      <c r="N47" s="14"/>
      <c r="O47" s="8"/>
      <c r="P47" s="14" t="s">
        <v>85</v>
      </c>
      <c r="S47" s="42">
        <v>708271.85</v>
      </c>
      <c r="U47" s="42">
        <v>162904.51</v>
      </c>
      <c r="V47" s="25"/>
    </row>
    <row r="48" spans="1:24" ht="13.5" thickBot="1" x14ac:dyDescent="0.25">
      <c r="A48" s="8"/>
      <c r="B48" s="14"/>
      <c r="C48" s="13"/>
      <c r="D48" s="13"/>
      <c r="E48" s="13"/>
      <c r="F48" s="13"/>
      <c r="G48" s="34">
        <f>SUM(G47)</f>
        <v>0</v>
      </c>
      <c r="H48" s="13"/>
      <c r="I48" s="13"/>
      <c r="J48" s="13"/>
      <c r="K48" s="13"/>
      <c r="L48" s="13"/>
      <c r="M48" s="34">
        <f>SUM(M47)</f>
        <v>0</v>
      </c>
      <c r="N48" s="14"/>
      <c r="O48" s="8"/>
      <c r="P48" s="14"/>
      <c r="Q48" s="14"/>
      <c r="R48" s="14"/>
      <c r="S48" s="48">
        <f>SUM(S46:S47)</f>
        <v>744125.33</v>
      </c>
      <c r="T48" s="13"/>
      <c r="U48" s="48">
        <f>SUM(U46:U47)</f>
        <v>198710.71000000002</v>
      </c>
      <c r="V48" s="25"/>
    </row>
    <row r="49" spans="1:24" ht="13.5" thickTop="1" x14ac:dyDescent="0.2">
      <c r="A49" s="8" t="s">
        <v>86</v>
      </c>
      <c r="B49" s="14" t="s">
        <v>87</v>
      </c>
      <c r="C49" s="13"/>
      <c r="D49" s="13"/>
      <c r="E49" s="13"/>
      <c r="F49" s="13"/>
      <c r="G49" s="45"/>
      <c r="H49" s="13"/>
      <c r="I49" s="13"/>
      <c r="J49" s="13"/>
      <c r="K49" s="13"/>
      <c r="L49" s="13"/>
      <c r="M49" s="45"/>
      <c r="N49" s="14"/>
      <c r="O49" s="8"/>
      <c r="V49" s="25"/>
    </row>
    <row r="50" spans="1:24" x14ac:dyDescent="0.2">
      <c r="A50" s="8"/>
      <c r="B50" s="14" t="s">
        <v>88</v>
      </c>
      <c r="C50" s="13"/>
      <c r="D50" s="13"/>
      <c r="E50" s="13"/>
      <c r="F50" s="13"/>
      <c r="G50" s="29">
        <v>12279.61</v>
      </c>
      <c r="H50" s="13"/>
      <c r="I50" s="13"/>
      <c r="J50" s="13"/>
      <c r="K50" s="13"/>
      <c r="L50" s="13"/>
      <c r="M50" s="29">
        <v>20283.21</v>
      </c>
      <c r="N50" s="14"/>
      <c r="O50" s="8"/>
      <c r="P50" s="14"/>
      <c r="Q50" s="14"/>
      <c r="R50" s="14"/>
      <c r="S50" s="13"/>
      <c r="T50" s="13"/>
      <c r="U50" s="13"/>
      <c r="V50" s="25"/>
    </row>
    <row r="51" spans="1:24" x14ac:dyDescent="0.2">
      <c r="A51" s="8"/>
      <c r="B51" s="14" t="s">
        <v>89</v>
      </c>
      <c r="C51" s="13"/>
      <c r="D51" s="13"/>
      <c r="E51" s="13"/>
      <c r="F51" s="13"/>
      <c r="G51" s="29">
        <v>16461848.779999999</v>
      </c>
      <c r="H51" s="13"/>
      <c r="I51" s="13"/>
      <c r="J51" s="13"/>
      <c r="K51" s="13"/>
      <c r="L51" s="13"/>
      <c r="M51" s="29">
        <v>14643712.65</v>
      </c>
      <c r="N51" s="14"/>
      <c r="O51" s="8"/>
      <c r="P51" s="14"/>
      <c r="Q51" s="14"/>
      <c r="R51" s="14"/>
      <c r="S51" s="13"/>
      <c r="T51" s="13"/>
      <c r="U51" s="13"/>
      <c r="V51" s="25"/>
    </row>
    <row r="52" spans="1:24" ht="13.5" thickBot="1" x14ac:dyDescent="0.25">
      <c r="A52" s="8"/>
      <c r="B52" s="14"/>
      <c r="C52" s="13"/>
      <c r="D52" s="13"/>
      <c r="E52" s="13"/>
      <c r="F52" s="13"/>
      <c r="G52" s="34">
        <f>SUM(G50:G51)</f>
        <v>16474128.389999999</v>
      </c>
      <c r="H52" s="13"/>
      <c r="I52" s="13"/>
      <c r="J52" s="13"/>
      <c r="K52" s="13"/>
      <c r="L52" s="13"/>
      <c r="M52" s="34">
        <f>SUM(M50:M51)</f>
        <v>14663995.860000001</v>
      </c>
      <c r="N52" s="14"/>
      <c r="O52" s="8"/>
      <c r="P52" s="14"/>
      <c r="Q52" s="14"/>
      <c r="R52" s="14"/>
      <c r="S52" s="13"/>
      <c r="T52" s="13"/>
      <c r="U52" s="13"/>
      <c r="V52" s="25"/>
    </row>
    <row r="53" spans="1:24" ht="13.5" thickTop="1" x14ac:dyDescent="0.2">
      <c r="A53" s="8"/>
      <c r="B53" s="12" t="s">
        <v>90</v>
      </c>
      <c r="C53" s="13"/>
      <c r="D53" s="13"/>
      <c r="E53" s="13"/>
      <c r="F53" s="13"/>
      <c r="G53" s="58"/>
      <c r="H53" s="13"/>
      <c r="I53" s="13"/>
      <c r="J53" s="13"/>
      <c r="K53" s="13"/>
      <c r="L53" s="13"/>
      <c r="M53" s="58"/>
      <c r="N53" s="14"/>
      <c r="O53" s="8"/>
      <c r="P53" s="14"/>
      <c r="Q53" s="14"/>
      <c r="R53" s="14"/>
      <c r="S53" s="13"/>
      <c r="T53" s="13"/>
      <c r="U53" s="13"/>
      <c r="V53" s="25"/>
    </row>
    <row r="54" spans="1:24" ht="13.5" thickBot="1" x14ac:dyDescent="0.25">
      <c r="A54" s="8"/>
      <c r="B54" s="12" t="s">
        <v>91</v>
      </c>
      <c r="C54" s="13"/>
      <c r="D54" s="13"/>
      <c r="E54" s="13"/>
      <c r="F54" s="13"/>
      <c r="G54" s="59">
        <f>+G52+G45+G39+G48</f>
        <v>49931270.270000003</v>
      </c>
      <c r="H54" s="13"/>
      <c r="I54" s="13"/>
      <c r="J54" s="13"/>
      <c r="K54" s="13"/>
      <c r="L54" s="13"/>
      <c r="M54" s="59">
        <f>+M52+M45+M39+M48</f>
        <v>46228896.07</v>
      </c>
      <c r="N54" s="14"/>
      <c r="O54" s="8"/>
      <c r="P54" s="14"/>
      <c r="Q54" s="14"/>
      <c r="R54" s="14"/>
      <c r="S54" s="13"/>
      <c r="T54" s="13"/>
      <c r="U54" s="13"/>
      <c r="V54" s="25"/>
    </row>
    <row r="55" spans="1:24" ht="13.5" thickTop="1" x14ac:dyDescent="0.2">
      <c r="A55" s="8"/>
      <c r="B55" s="12"/>
      <c r="C55" s="13"/>
      <c r="D55" s="13"/>
      <c r="E55" s="13"/>
      <c r="F55" s="13"/>
      <c r="G55" s="58"/>
      <c r="H55" s="13"/>
      <c r="I55" s="13"/>
      <c r="J55" s="13"/>
      <c r="K55" s="13"/>
      <c r="L55" s="13"/>
      <c r="M55" s="58"/>
      <c r="N55" s="14"/>
      <c r="O55" s="8"/>
      <c r="P55" s="14"/>
      <c r="Q55" s="14"/>
      <c r="R55" s="14"/>
      <c r="S55" s="13"/>
      <c r="T55" s="13"/>
      <c r="U55" s="13"/>
      <c r="V55" s="25"/>
    </row>
    <row r="56" spans="1:24" x14ac:dyDescent="0.2">
      <c r="A56" s="68" t="s">
        <v>92</v>
      </c>
      <c r="B56" s="69" t="s">
        <v>93</v>
      </c>
      <c r="C56" s="13"/>
      <c r="D56" s="13"/>
      <c r="E56" s="13"/>
      <c r="F56" s="13"/>
      <c r="G56" s="58"/>
      <c r="H56" s="13"/>
      <c r="I56" s="13"/>
      <c r="J56" s="13"/>
      <c r="K56" s="13"/>
      <c r="L56" s="13"/>
      <c r="M56" s="58"/>
      <c r="N56" s="14"/>
      <c r="O56" s="8"/>
      <c r="V56" s="25"/>
    </row>
    <row r="57" spans="1:24" x14ac:dyDescent="0.2">
      <c r="A57" s="8"/>
      <c r="B57" s="70" t="s">
        <v>94</v>
      </c>
      <c r="C57" s="13"/>
      <c r="D57" s="13"/>
      <c r="E57" s="13"/>
      <c r="F57" s="13"/>
      <c r="G57" s="71">
        <v>0</v>
      </c>
      <c r="H57" s="13"/>
      <c r="I57" s="13"/>
      <c r="J57" s="13"/>
      <c r="K57" s="13"/>
      <c r="L57" s="13"/>
      <c r="M57" s="71">
        <v>0</v>
      </c>
      <c r="N57" s="14"/>
      <c r="O57" s="8"/>
      <c r="V57" s="25"/>
    </row>
    <row r="58" spans="1:24" x14ac:dyDescent="0.2">
      <c r="A58" s="8"/>
      <c r="B58" s="70" t="s">
        <v>95</v>
      </c>
      <c r="C58" s="13"/>
      <c r="D58" s="13"/>
      <c r="E58" s="13"/>
      <c r="F58" s="13"/>
      <c r="G58" s="29">
        <v>93155.43</v>
      </c>
      <c r="H58" s="13"/>
      <c r="I58" s="13"/>
      <c r="J58" s="13"/>
      <c r="K58" s="13"/>
      <c r="L58" s="13"/>
      <c r="M58" s="29">
        <v>76727.47</v>
      </c>
      <c r="N58" s="14"/>
      <c r="O58" s="8"/>
      <c r="V58" s="25"/>
    </row>
    <row r="59" spans="1:24" ht="13.5" thickBot="1" x14ac:dyDescent="0.25">
      <c r="A59" s="8"/>
      <c r="B59" s="70"/>
      <c r="C59" s="13"/>
      <c r="D59" s="13"/>
      <c r="E59" s="13"/>
      <c r="F59" s="13"/>
      <c r="G59" s="34">
        <f>SUM(G57:G58)</f>
        <v>93155.43</v>
      </c>
      <c r="H59" s="13"/>
      <c r="I59" s="13"/>
      <c r="J59" s="13"/>
      <c r="K59" s="13"/>
      <c r="L59" s="13"/>
      <c r="M59" s="34">
        <f>SUM(M57:M58)</f>
        <v>76727.47</v>
      </c>
      <c r="N59" s="14"/>
      <c r="O59" s="8"/>
      <c r="V59" s="25"/>
    </row>
    <row r="60" spans="1:24" ht="13.5" thickTop="1" x14ac:dyDescent="0.2">
      <c r="A60" s="8"/>
      <c r="B60" s="14"/>
      <c r="C60" s="13"/>
      <c r="D60" s="13"/>
      <c r="E60" s="13"/>
      <c r="F60" s="13"/>
      <c r="G60" s="24"/>
      <c r="H60" s="13"/>
      <c r="I60" s="13"/>
      <c r="J60" s="13"/>
      <c r="K60" s="13"/>
      <c r="L60" s="13"/>
      <c r="M60" s="24"/>
      <c r="N60" s="14"/>
      <c r="O60" s="8"/>
      <c r="P60" s="14"/>
      <c r="Q60" s="14"/>
      <c r="R60" s="14"/>
      <c r="S60" s="13"/>
      <c r="T60" s="13"/>
      <c r="U60" s="13"/>
      <c r="V60" s="25"/>
    </row>
    <row r="61" spans="1:24" s="23" customFormat="1" ht="13.5" thickBot="1" x14ac:dyDescent="0.25">
      <c r="A61" s="17"/>
      <c r="B61" s="72" t="s">
        <v>96</v>
      </c>
      <c r="C61" s="21"/>
      <c r="D61" s="21"/>
      <c r="E61" s="21"/>
      <c r="F61" s="21"/>
      <c r="G61" s="73">
        <f>+G9+G33+G54+G59</f>
        <v>378677694.73000008</v>
      </c>
      <c r="H61" s="21"/>
      <c r="I61" s="21"/>
      <c r="J61" s="21"/>
      <c r="K61" s="21"/>
      <c r="L61" s="21"/>
      <c r="M61" s="73">
        <f>+M9+M33+M54+M59</f>
        <v>374280273.5</v>
      </c>
      <c r="N61" s="18"/>
      <c r="O61" s="17"/>
      <c r="P61" s="72" t="s">
        <v>97</v>
      </c>
      <c r="Q61" s="18"/>
      <c r="R61" s="18"/>
      <c r="S61" s="74">
        <f>S22+S43+S48</f>
        <v>378677694.72542995</v>
      </c>
      <c r="T61" s="21"/>
      <c r="U61" s="74">
        <f>U22+U43+U48</f>
        <v>374280273.5</v>
      </c>
      <c r="V61" s="22"/>
      <c r="W61" s="75"/>
      <c r="X61" s="75"/>
    </row>
    <row r="62" spans="1:24" ht="13.5" thickTop="1" x14ac:dyDescent="0.2">
      <c r="A62" s="8"/>
      <c r="B62" s="14"/>
      <c r="C62" s="13"/>
      <c r="D62" s="13"/>
      <c r="E62" s="13"/>
      <c r="F62" s="13"/>
      <c r="G62" s="29"/>
      <c r="H62" s="13"/>
      <c r="I62" s="13"/>
      <c r="J62" s="13"/>
      <c r="K62" s="13"/>
      <c r="L62" s="13"/>
      <c r="M62" s="29"/>
      <c r="N62" s="14"/>
      <c r="O62" s="8"/>
      <c r="P62" s="14"/>
      <c r="Q62" s="14"/>
      <c r="R62" s="14"/>
      <c r="S62" s="37"/>
      <c r="T62" s="37"/>
      <c r="U62" s="37">
        <f>+M61-U61</f>
        <v>0</v>
      </c>
      <c r="V62" s="76"/>
      <c r="W62" s="29"/>
    </row>
    <row r="63" spans="1:24" x14ac:dyDescent="0.2">
      <c r="A63" s="8"/>
      <c r="B63" s="12" t="s">
        <v>98</v>
      </c>
      <c r="C63" s="13"/>
      <c r="D63" s="13"/>
      <c r="E63" s="13"/>
      <c r="F63" s="13"/>
      <c r="G63" s="29"/>
      <c r="H63" s="13"/>
      <c r="I63" s="13" t="s">
        <v>99</v>
      </c>
      <c r="J63" s="13"/>
      <c r="K63" s="13"/>
      <c r="L63" s="13"/>
      <c r="M63" s="29"/>
      <c r="N63" s="14"/>
      <c r="O63" s="8"/>
      <c r="P63" s="12" t="s">
        <v>100</v>
      </c>
      <c r="Q63" s="13"/>
      <c r="R63" s="13"/>
      <c r="S63" s="13"/>
      <c r="T63" s="49"/>
      <c r="U63" s="13"/>
      <c r="V63" s="76"/>
      <c r="W63" s="29"/>
    </row>
    <row r="64" spans="1:24" x14ac:dyDescent="0.2">
      <c r="A64" s="8"/>
      <c r="B64" s="14" t="s">
        <v>101</v>
      </c>
      <c r="C64" s="13"/>
      <c r="D64" s="13"/>
      <c r="E64" s="13"/>
      <c r="F64" s="13"/>
      <c r="G64" s="29">
        <f>705005.29+128</f>
        <v>705133.29</v>
      </c>
      <c r="H64" s="13"/>
      <c r="I64" s="13"/>
      <c r="J64" s="13"/>
      <c r="K64" s="71"/>
      <c r="L64" s="13"/>
      <c r="M64" s="71">
        <v>728752.6</v>
      </c>
      <c r="N64" s="14"/>
      <c r="O64" s="8"/>
      <c r="P64" s="14" t="s">
        <v>101</v>
      </c>
      <c r="Q64" s="13"/>
      <c r="R64" s="13"/>
      <c r="S64" s="33">
        <f>+G64</f>
        <v>705133.29</v>
      </c>
      <c r="T64" s="13"/>
      <c r="U64" s="77">
        <f>M64</f>
        <v>728752.6</v>
      </c>
      <c r="V64" s="25"/>
    </row>
    <row r="65" spans="1:24" x14ac:dyDescent="0.2">
      <c r="A65" s="8"/>
      <c r="B65" s="14" t="s">
        <v>102</v>
      </c>
      <c r="C65" s="13"/>
      <c r="D65" s="13"/>
      <c r="E65" s="13"/>
      <c r="F65" s="13"/>
      <c r="G65" s="29">
        <f>16474128.39+76790549.15</f>
        <v>93264677.540000007</v>
      </c>
      <c r="H65" s="13"/>
      <c r="I65" s="13"/>
      <c r="J65" s="13"/>
      <c r="K65" s="78"/>
      <c r="L65" s="13"/>
      <c r="M65" s="71">
        <v>84288582.939999998</v>
      </c>
      <c r="N65" s="14"/>
      <c r="O65" s="8"/>
      <c r="P65" s="14" t="s">
        <v>103</v>
      </c>
      <c r="Q65" s="13"/>
      <c r="R65" s="13"/>
      <c r="S65" s="71">
        <f>G65</f>
        <v>93264677.540000007</v>
      </c>
      <c r="T65" s="13"/>
      <c r="U65" s="77">
        <f>M65</f>
        <v>84288582.939999998</v>
      </c>
      <c r="V65" s="25"/>
    </row>
    <row r="66" spans="1:24" x14ac:dyDescent="0.2">
      <c r="A66" s="8"/>
      <c r="B66" s="14" t="s">
        <v>104</v>
      </c>
      <c r="C66" s="13"/>
      <c r="D66" s="13"/>
      <c r="E66" s="13"/>
      <c r="F66" s="13"/>
      <c r="G66" s="78"/>
      <c r="H66" s="13"/>
      <c r="I66" s="13"/>
      <c r="J66" s="13"/>
      <c r="K66" s="13"/>
      <c r="L66" s="13"/>
      <c r="M66" s="78"/>
      <c r="N66" s="14"/>
      <c r="O66" s="8"/>
      <c r="P66" s="14" t="s">
        <v>105</v>
      </c>
      <c r="Q66" s="13"/>
      <c r="R66" s="13"/>
      <c r="S66" s="61"/>
      <c r="T66" s="13"/>
      <c r="U66" s="77"/>
      <c r="V66" s="25"/>
    </row>
    <row r="67" spans="1:24" x14ac:dyDescent="0.2">
      <c r="A67" s="8"/>
      <c r="B67" s="14" t="s">
        <v>106</v>
      </c>
      <c r="C67" s="13"/>
      <c r="D67" s="13"/>
      <c r="E67" s="13"/>
      <c r="F67" s="13"/>
      <c r="G67" s="78">
        <v>29552916.729999997</v>
      </c>
      <c r="H67" s="13"/>
      <c r="I67" s="13"/>
      <c r="J67" s="13"/>
      <c r="K67" s="13"/>
      <c r="L67" s="13"/>
      <c r="M67" s="78">
        <v>16748795.720000001</v>
      </c>
      <c r="N67" s="14"/>
      <c r="O67" s="8"/>
      <c r="P67" s="14" t="s">
        <v>106</v>
      </c>
      <c r="Q67" s="13"/>
      <c r="R67" s="13"/>
      <c r="S67" s="42">
        <f>G67</f>
        <v>29552916.729999997</v>
      </c>
      <c r="T67" s="13"/>
      <c r="U67" s="44">
        <f>M67</f>
        <v>16748795.720000001</v>
      </c>
      <c r="V67" s="25"/>
    </row>
    <row r="68" spans="1:24" ht="13.5" thickBot="1" x14ac:dyDescent="0.25">
      <c r="A68" s="8"/>
      <c r="B68" s="14"/>
      <c r="C68" s="13"/>
      <c r="D68" s="13"/>
      <c r="E68" s="13"/>
      <c r="F68" s="13"/>
      <c r="G68" s="32">
        <f>SUM(G64:G67)</f>
        <v>123522727.56</v>
      </c>
      <c r="H68" s="13"/>
      <c r="I68" s="13"/>
      <c r="J68" s="13"/>
      <c r="K68" s="13"/>
      <c r="L68" s="13"/>
      <c r="M68" s="32">
        <f>SUM(M64:M67)</f>
        <v>101766131.25999999</v>
      </c>
      <c r="N68" s="14"/>
      <c r="O68" s="8"/>
      <c r="P68" s="14"/>
      <c r="Q68" s="13"/>
      <c r="R68" s="13"/>
      <c r="S68" s="32">
        <f>SUM(S64:S67)</f>
        <v>123522727.56</v>
      </c>
      <c r="T68" s="13"/>
      <c r="U68" s="79">
        <f>SUM(U64:U67)</f>
        <v>101766131.25999999</v>
      </c>
      <c r="V68" s="25"/>
    </row>
    <row r="69" spans="1:24" ht="14.25" thickTop="1" thickBot="1" x14ac:dyDescent="0.25">
      <c r="A69" s="80"/>
      <c r="B69" s="81"/>
      <c r="C69" s="82"/>
      <c r="D69" s="82"/>
      <c r="E69" s="82"/>
      <c r="F69" s="82"/>
      <c r="G69" s="82"/>
      <c r="H69" s="82"/>
      <c r="I69" s="82"/>
      <c r="J69" s="82"/>
      <c r="K69" s="82"/>
      <c r="L69" s="82"/>
      <c r="M69" s="82"/>
      <c r="N69" s="81"/>
      <c r="O69" s="80"/>
      <c r="P69" s="81"/>
      <c r="Q69" s="81"/>
      <c r="R69" s="81"/>
      <c r="S69" s="82"/>
      <c r="T69" s="82"/>
      <c r="U69" s="82"/>
      <c r="V69" s="83"/>
    </row>
    <row r="70" spans="1:24" x14ac:dyDescent="0.2">
      <c r="A70" s="147" t="s">
        <v>107</v>
      </c>
      <c r="B70" s="148"/>
      <c r="C70" s="148"/>
      <c r="D70" s="148"/>
      <c r="E70" s="148"/>
      <c r="F70" s="148"/>
      <c r="G70" s="148"/>
      <c r="H70" s="148"/>
      <c r="I70" s="148"/>
      <c r="J70" s="148"/>
      <c r="K70" s="148"/>
      <c r="L70" s="148"/>
      <c r="M70" s="148"/>
      <c r="N70" s="25"/>
      <c r="O70" s="84"/>
      <c r="P70" s="148" t="s">
        <v>108</v>
      </c>
      <c r="Q70" s="148"/>
      <c r="R70" s="148"/>
      <c r="S70" s="148"/>
      <c r="T70" s="13"/>
      <c r="U70" s="13"/>
      <c r="V70" s="25"/>
    </row>
    <row r="71" spans="1:24" s="23" customFormat="1" ht="25.5" x14ac:dyDescent="0.2">
      <c r="A71" s="17"/>
      <c r="B71" s="18"/>
      <c r="C71" s="149" t="s">
        <v>4</v>
      </c>
      <c r="D71" s="149"/>
      <c r="E71" s="149"/>
      <c r="F71" s="149"/>
      <c r="G71" s="149"/>
      <c r="H71" s="21"/>
      <c r="I71" s="149" t="s">
        <v>5</v>
      </c>
      <c r="J71" s="149"/>
      <c r="K71" s="149"/>
      <c r="L71" s="149"/>
      <c r="M71" s="149"/>
      <c r="N71" s="22"/>
      <c r="O71" s="85"/>
      <c r="P71" s="18"/>
      <c r="Q71" s="18"/>
      <c r="R71" s="18"/>
      <c r="S71" s="86" t="s">
        <v>4</v>
      </c>
      <c r="T71" s="21"/>
      <c r="U71" s="87" t="s">
        <v>5</v>
      </c>
      <c r="V71" s="22"/>
    </row>
    <row r="72" spans="1:24" x14ac:dyDescent="0.2">
      <c r="A72" s="68" t="s">
        <v>109</v>
      </c>
      <c r="B72" s="69" t="s">
        <v>110</v>
      </c>
      <c r="C72" s="13"/>
      <c r="D72" s="13"/>
      <c r="E72" s="13"/>
      <c r="F72" s="13"/>
      <c r="G72" s="13"/>
      <c r="H72" s="13"/>
      <c r="I72" s="13"/>
      <c r="J72" s="13"/>
      <c r="K72" s="13"/>
      <c r="L72" s="13"/>
      <c r="M72" s="13"/>
      <c r="N72" s="25"/>
      <c r="O72" s="84"/>
      <c r="P72" s="14"/>
      <c r="S72" s="29"/>
      <c r="T72" s="13"/>
      <c r="U72" s="13"/>
      <c r="V72" s="25"/>
    </row>
    <row r="73" spans="1:24" x14ac:dyDescent="0.2">
      <c r="A73" s="8"/>
      <c r="B73" s="14" t="s">
        <v>111</v>
      </c>
      <c r="C73" s="13"/>
      <c r="D73" s="13"/>
      <c r="E73" s="29">
        <v>18918667.66</v>
      </c>
      <c r="G73" s="13"/>
      <c r="H73" s="13"/>
      <c r="I73" s="13"/>
      <c r="J73" s="13"/>
      <c r="K73" s="29">
        <v>18526109.809999999</v>
      </c>
      <c r="L73" s="13"/>
      <c r="M73" s="13"/>
      <c r="N73" s="25"/>
      <c r="O73" s="84"/>
      <c r="P73" t="s">
        <v>112</v>
      </c>
      <c r="Q73" s="14"/>
      <c r="R73" s="14"/>
      <c r="S73" s="33">
        <f>G107</f>
        <v>77579.05999999959</v>
      </c>
      <c r="T73" s="13"/>
      <c r="U73" s="33">
        <v>522761.59622998536</v>
      </c>
      <c r="V73" s="88"/>
      <c r="X73" s="33"/>
    </row>
    <row r="74" spans="1:24" x14ac:dyDescent="0.2">
      <c r="A74" s="8"/>
      <c r="B74" s="14" t="s">
        <v>113</v>
      </c>
      <c r="C74" s="13"/>
      <c r="D74" s="13"/>
      <c r="E74" s="42">
        <v>2775116.16</v>
      </c>
      <c r="G74" s="89">
        <f>E73+E74</f>
        <v>21693783.82</v>
      </c>
      <c r="H74" s="13"/>
      <c r="I74" s="13"/>
      <c r="J74" s="13"/>
      <c r="K74" s="42">
        <v>2154617.67</v>
      </c>
      <c r="L74" s="13"/>
      <c r="M74" s="89">
        <f>K73+K74</f>
        <v>20680727.479999997</v>
      </c>
      <c r="N74" s="25"/>
      <c r="O74" s="84"/>
      <c r="P74" s="14" t="s">
        <v>114</v>
      </c>
      <c r="S74" s="29">
        <f>U75</f>
        <v>25717682.885429963</v>
      </c>
      <c r="T74" s="13"/>
      <c r="U74" s="29">
        <v>25194921.289199978</v>
      </c>
      <c r="V74" s="25"/>
      <c r="X74" s="13"/>
    </row>
    <row r="75" spans="1:24" ht="13.5" thickBot="1" x14ac:dyDescent="0.25">
      <c r="A75" s="8"/>
      <c r="B75" s="14" t="s">
        <v>115</v>
      </c>
      <c r="C75" s="13"/>
      <c r="D75" s="13"/>
      <c r="E75" s="29"/>
      <c r="F75" s="13"/>
      <c r="G75" s="42">
        <v>22319203.609999999</v>
      </c>
      <c r="H75" s="13"/>
      <c r="I75" s="13"/>
      <c r="J75" s="13"/>
      <c r="K75" s="29"/>
      <c r="L75" s="13"/>
      <c r="M75" s="42">
        <v>22443963.870000001</v>
      </c>
      <c r="N75" s="25"/>
      <c r="O75" s="84"/>
      <c r="P75" s="14" t="s">
        <v>116</v>
      </c>
      <c r="Q75" s="14"/>
      <c r="R75" s="14"/>
      <c r="S75" s="34">
        <f>SUM(S73:S74)</f>
        <v>25795261.945429962</v>
      </c>
      <c r="T75" s="13"/>
      <c r="U75" s="34">
        <f>SUM(U73:U74)</f>
        <v>25717682.885429963</v>
      </c>
      <c r="V75" s="25"/>
      <c r="X75" s="71"/>
    </row>
    <row r="76" spans="1:24" ht="13.5" thickTop="1" x14ac:dyDescent="0.2">
      <c r="A76" s="8"/>
      <c r="B76" s="14"/>
      <c r="C76" s="13"/>
      <c r="D76" s="13"/>
      <c r="E76" s="29"/>
      <c r="F76" s="13"/>
      <c r="G76" s="60">
        <f>SUM(G74:G75)</f>
        <v>44012987.43</v>
      </c>
      <c r="H76" s="13"/>
      <c r="I76" s="13"/>
      <c r="J76" s="13"/>
      <c r="K76" s="29"/>
      <c r="L76" s="13"/>
      <c r="M76" s="60">
        <f>SUM(M74:M75)</f>
        <v>43124691.349999994</v>
      </c>
      <c r="N76" s="25"/>
      <c r="O76" s="84"/>
      <c r="S76" s="29"/>
      <c r="T76" s="29"/>
      <c r="U76" s="29"/>
      <c r="V76" s="25"/>
      <c r="X76" s="14"/>
    </row>
    <row r="77" spans="1:24" x14ac:dyDescent="0.2">
      <c r="A77" s="8"/>
      <c r="B77" s="12" t="s">
        <v>117</v>
      </c>
      <c r="C77" s="13"/>
      <c r="D77" s="13"/>
      <c r="E77" s="29"/>
      <c r="F77" s="13"/>
      <c r="G77" s="26">
        <f>'[1]Φύλλο Μερισμού 2021_ΣΥΝΟΠΤΙΚΟ'!D447</f>
        <v>54467321.626500003</v>
      </c>
      <c r="H77" s="13"/>
      <c r="I77" s="13"/>
      <c r="J77" s="13"/>
      <c r="K77" s="29"/>
      <c r="L77" s="13"/>
      <c r="M77" s="26">
        <v>49583331.46377001</v>
      </c>
      <c r="N77" s="25"/>
      <c r="O77" s="84"/>
      <c r="P77" s="14"/>
      <c r="Q77" s="14"/>
      <c r="R77" s="14"/>
      <c r="S77" s="13"/>
      <c r="T77" s="13"/>
      <c r="U77" s="13"/>
      <c r="V77" s="25"/>
      <c r="X77" s="14"/>
    </row>
    <row r="78" spans="1:24" x14ac:dyDescent="0.2">
      <c r="A78" s="8"/>
      <c r="B78" s="12" t="s">
        <v>118</v>
      </c>
      <c r="C78" s="13"/>
      <c r="D78" s="13"/>
      <c r="E78" s="29"/>
      <c r="F78" s="13"/>
      <c r="G78" s="13">
        <f>G76-G77</f>
        <v>-10454334.196500003</v>
      </c>
      <c r="H78" s="13"/>
      <c r="I78" s="13"/>
      <c r="J78" s="13"/>
      <c r="K78" s="29"/>
      <c r="L78" s="13"/>
      <c r="M78" s="13">
        <f>M76-M77</f>
        <v>-6458640.1137700155</v>
      </c>
      <c r="N78" s="25"/>
      <c r="O78" s="84"/>
      <c r="P78" s="14"/>
      <c r="Q78" s="14"/>
      <c r="R78" s="14"/>
      <c r="S78" s="13"/>
      <c r="T78" s="13"/>
      <c r="U78" s="13"/>
      <c r="V78" s="25"/>
    </row>
    <row r="79" spans="1:24" x14ac:dyDescent="0.2">
      <c r="A79" s="8"/>
      <c r="B79" s="12" t="s">
        <v>119</v>
      </c>
      <c r="C79" s="13"/>
      <c r="D79" s="13"/>
      <c r="E79" s="29"/>
      <c r="F79" s="13"/>
      <c r="G79" s="52">
        <v>13420677.710000001</v>
      </c>
      <c r="H79" s="13"/>
      <c r="I79" s="13"/>
      <c r="J79" s="13"/>
      <c r="K79" s="29"/>
      <c r="L79" s="13"/>
      <c r="M79" s="52">
        <v>9237020.8900000006</v>
      </c>
      <c r="N79" s="25"/>
      <c r="O79" s="84"/>
      <c r="P79" s="14"/>
      <c r="Q79" s="14"/>
      <c r="R79" s="14"/>
      <c r="S79" s="13"/>
      <c r="T79" s="13"/>
      <c r="U79" s="13"/>
      <c r="V79" s="25"/>
    </row>
    <row r="80" spans="1:24" x14ac:dyDescent="0.2">
      <c r="A80" s="8"/>
      <c r="B80" s="14" t="s">
        <v>120</v>
      </c>
      <c r="C80" s="13"/>
      <c r="D80" s="13"/>
      <c r="E80" s="29"/>
      <c r="F80" s="13"/>
      <c r="G80" s="29">
        <f>G78+G79</f>
        <v>2966343.5134999976</v>
      </c>
      <c r="H80" s="13"/>
      <c r="I80" s="13"/>
      <c r="J80" s="13"/>
      <c r="K80" s="29"/>
      <c r="L80" s="13"/>
      <c r="M80" s="29">
        <f>M78+M79</f>
        <v>2778380.7762299851</v>
      </c>
      <c r="N80" s="25"/>
      <c r="O80" s="84"/>
      <c r="P80" s="14"/>
      <c r="Q80" s="14"/>
      <c r="R80" s="14"/>
      <c r="S80" s="13"/>
      <c r="T80" s="13"/>
      <c r="U80" s="13"/>
      <c r="V80" s="25"/>
    </row>
    <row r="81" spans="1:22" x14ac:dyDescent="0.2">
      <c r="A81" s="8"/>
      <c r="B81" s="12" t="s">
        <v>121</v>
      </c>
      <c r="C81" s="13"/>
      <c r="D81" s="13"/>
      <c r="E81" s="29"/>
      <c r="F81" s="13"/>
      <c r="G81" s="29"/>
      <c r="H81" s="13"/>
      <c r="I81" s="13"/>
      <c r="J81" s="13"/>
      <c r="K81" s="29"/>
      <c r="L81" s="13"/>
      <c r="M81" s="29"/>
      <c r="N81" s="25"/>
      <c r="O81" s="84"/>
      <c r="P81" s="14"/>
      <c r="Q81" s="14"/>
      <c r="R81" s="14"/>
      <c r="S81" s="13"/>
      <c r="T81" s="13"/>
      <c r="U81" s="13"/>
      <c r="V81" s="25"/>
    </row>
    <row r="82" spans="1:22" x14ac:dyDescent="0.2">
      <c r="A82" s="8"/>
      <c r="B82" s="14" t="s">
        <v>122</v>
      </c>
      <c r="C82" s="13"/>
      <c r="D82" s="13"/>
      <c r="E82" s="29">
        <f>'[1]Φύλλο Μερισμού 2021_ΣΥΝΟΠΤΙΚΟ'!E447</f>
        <v>8411799.613499999</v>
      </c>
      <c r="G82" s="29"/>
      <c r="H82" s="13"/>
      <c r="I82" s="13"/>
      <c r="J82" s="13"/>
      <c r="K82" s="29">
        <v>7844248.8900000006</v>
      </c>
      <c r="L82" s="13"/>
      <c r="M82" s="29"/>
      <c r="N82" s="25"/>
      <c r="O82" s="84"/>
      <c r="P82" s="14"/>
      <c r="Q82" s="14"/>
      <c r="R82" s="14"/>
      <c r="S82" s="13"/>
      <c r="T82" s="13"/>
      <c r="U82" s="13"/>
      <c r="V82" s="25"/>
    </row>
    <row r="83" spans="1:22" x14ac:dyDescent="0.2">
      <c r="A83" s="8"/>
      <c r="B83" s="50" t="s">
        <v>123</v>
      </c>
      <c r="C83" s="13"/>
      <c r="D83" s="13"/>
      <c r="E83" s="90">
        <f>'[1]Φύλλο Μερισμού 2021_ΣΥΝΟΠΤΙΚΟ'!F447</f>
        <v>154984.89000000001</v>
      </c>
      <c r="G83" s="90">
        <f>E82+E83</f>
        <v>8566784.5034999996</v>
      </c>
      <c r="H83" s="13"/>
      <c r="I83" s="13"/>
      <c r="J83" s="13"/>
      <c r="K83" s="90">
        <v>8925.7799999999988</v>
      </c>
      <c r="L83" s="13"/>
      <c r="M83" s="90">
        <f>K82+K83</f>
        <v>7853174.6700000009</v>
      </c>
      <c r="N83" s="25"/>
      <c r="O83" s="84"/>
      <c r="P83" s="14"/>
      <c r="Q83" s="14"/>
      <c r="R83" s="14"/>
      <c r="S83" s="13"/>
      <c r="T83" s="13"/>
      <c r="U83" s="13"/>
      <c r="V83" s="25"/>
    </row>
    <row r="84" spans="1:22" x14ac:dyDescent="0.2">
      <c r="A84" s="8"/>
      <c r="B84" s="12" t="s">
        <v>124</v>
      </c>
      <c r="C84" s="13"/>
      <c r="D84" s="13"/>
      <c r="E84" s="29"/>
      <c r="F84" s="13"/>
      <c r="G84" s="29">
        <f>G80-G83</f>
        <v>-5600440.9900000021</v>
      </c>
      <c r="H84" s="13"/>
      <c r="I84" s="13"/>
      <c r="J84" s="13"/>
      <c r="K84" s="29"/>
      <c r="L84" s="13"/>
      <c r="M84" s="29">
        <f>M80-M83</f>
        <v>-5074793.8937700158</v>
      </c>
      <c r="N84" s="25"/>
      <c r="O84" s="84"/>
      <c r="P84" s="14"/>
      <c r="Q84" s="14"/>
      <c r="R84" s="14"/>
      <c r="S84" s="13"/>
      <c r="T84" s="13"/>
      <c r="U84" s="13"/>
      <c r="V84" s="25"/>
    </row>
    <row r="85" spans="1:22" x14ac:dyDescent="0.2">
      <c r="A85" s="8"/>
      <c r="B85" s="12" t="s">
        <v>125</v>
      </c>
      <c r="C85" s="13"/>
      <c r="D85" s="13"/>
      <c r="E85" s="29"/>
      <c r="F85" s="13"/>
      <c r="G85" s="29"/>
      <c r="H85" s="13"/>
      <c r="I85" s="13"/>
      <c r="J85" s="13"/>
      <c r="K85" s="29"/>
      <c r="L85" s="13"/>
      <c r="M85" s="29"/>
      <c r="N85" s="25"/>
      <c r="O85" s="84"/>
      <c r="P85" s="14"/>
      <c r="Q85" s="14"/>
      <c r="R85" s="14"/>
      <c r="S85" s="13"/>
      <c r="T85" s="13"/>
      <c r="U85" s="13"/>
      <c r="V85" s="25"/>
    </row>
    <row r="86" spans="1:22" x14ac:dyDescent="0.2">
      <c r="A86" s="8"/>
      <c r="B86" s="14" t="s">
        <v>126</v>
      </c>
      <c r="C86" s="13"/>
      <c r="D86" s="13"/>
      <c r="E86" s="29">
        <v>199601.29</v>
      </c>
      <c r="G86" s="29"/>
      <c r="H86" s="13"/>
      <c r="I86" s="13"/>
      <c r="J86" s="13"/>
      <c r="K86" s="29">
        <v>237415.65</v>
      </c>
      <c r="L86" s="13"/>
      <c r="M86" s="29"/>
      <c r="N86" s="25"/>
      <c r="O86" s="84"/>
      <c r="P86" s="14"/>
      <c r="Q86" s="14"/>
      <c r="R86" s="14"/>
      <c r="S86" s="13"/>
      <c r="T86" s="13"/>
      <c r="U86" s="13"/>
      <c r="V86" s="25"/>
    </row>
    <row r="87" spans="1:22" x14ac:dyDescent="0.2">
      <c r="A87" s="8"/>
      <c r="B87" s="12" t="s">
        <v>121</v>
      </c>
      <c r="C87" s="13"/>
      <c r="D87" s="13"/>
      <c r="E87" s="13"/>
      <c r="G87" s="29"/>
      <c r="H87" s="13"/>
      <c r="I87" s="13"/>
      <c r="J87" s="13"/>
      <c r="K87" s="13"/>
      <c r="L87" s="13"/>
      <c r="M87" s="29"/>
      <c r="N87" s="25"/>
      <c r="O87" s="84"/>
      <c r="P87" s="14"/>
      <c r="Q87" s="14"/>
      <c r="R87" s="14"/>
      <c r="S87" s="13"/>
      <c r="T87" s="13"/>
      <c r="U87" s="13"/>
      <c r="V87" s="25"/>
    </row>
    <row r="88" spans="1:22" x14ac:dyDescent="0.2">
      <c r="A88" s="8"/>
      <c r="B88" s="14" t="s">
        <v>127</v>
      </c>
      <c r="C88" s="13"/>
      <c r="D88" s="13"/>
      <c r="E88" s="90">
        <f>'[1]Φύλλο Μερισμού 2021_ΣΥΝΟΠΤΙΚΟ'!G447</f>
        <v>529648.67999999993</v>
      </c>
      <c r="G88" s="90">
        <f>E86-E88</f>
        <v>-330047.3899999999</v>
      </c>
      <c r="H88" s="13"/>
      <c r="I88" s="13"/>
      <c r="J88" s="13"/>
      <c r="K88" s="90">
        <v>543373.11</v>
      </c>
      <c r="L88" s="13"/>
      <c r="M88" s="90">
        <f>K86-K88</f>
        <v>-305957.45999999996</v>
      </c>
      <c r="N88" s="25"/>
      <c r="O88" s="84"/>
      <c r="P88" s="14"/>
      <c r="Q88" s="14"/>
      <c r="R88" s="14"/>
      <c r="S88" s="13"/>
      <c r="T88" s="13"/>
      <c r="U88" s="13"/>
      <c r="V88" s="25"/>
    </row>
    <row r="89" spans="1:22" x14ac:dyDescent="0.2">
      <c r="A89" s="8"/>
      <c r="B89" s="12" t="s">
        <v>128</v>
      </c>
      <c r="C89" s="13"/>
      <c r="D89" s="13"/>
      <c r="E89" s="29"/>
      <c r="F89" s="13"/>
      <c r="G89" s="29">
        <f>G84+G88</f>
        <v>-5930488.3800000018</v>
      </c>
      <c r="H89" s="13"/>
      <c r="I89" s="13"/>
      <c r="J89" s="13"/>
      <c r="K89" s="29"/>
      <c r="L89" s="13"/>
      <c r="M89" s="29">
        <f>M84+M88</f>
        <v>-5380751.3537700158</v>
      </c>
      <c r="N89" s="25"/>
      <c r="O89" s="84"/>
      <c r="P89" s="14"/>
      <c r="Q89" s="14"/>
      <c r="R89" s="14"/>
      <c r="S89" s="13"/>
      <c r="T89" s="13"/>
      <c r="U89" s="13"/>
      <c r="V89" s="25"/>
    </row>
    <row r="90" spans="1:22" x14ac:dyDescent="0.2">
      <c r="A90" s="8"/>
      <c r="B90" s="14"/>
      <c r="C90" s="13"/>
      <c r="D90" s="13"/>
      <c r="E90" s="29"/>
      <c r="F90" s="13"/>
      <c r="G90" s="13"/>
      <c r="H90" s="13"/>
      <c r="I90" s="13"/>
      <c r="J90" s="13"/>
      <c r="K90" s="29"/>
      <c r="L90" s="13"/>
      <c r="M90" s="13"/>
      <c r="N90" s="25"/>
      <c r="O90" s="84"/>
      <c r="P90" s="14"/>
      <c r="Q90" s="14"/>
      <c r="R90" s="14"/>
      <c r="S90" s="13"/>
      <c r="T90" s="13"/>
      <c r="U90" s="13"/>
      <c r="V90" s="25"/>
    </row>
    <row r="91" spans="1:22" x14ac:dyDescent="0.2">
      <c r="A91" s="68" t="s">
        <v>129</v>
      </c>
      <c r="B91" s="12" t="s">
        <v>130</v>
      </c>
      <c r="C91" s="13"/>
      <c r="D91" s="13"/>
      <c r="E91" s="29"/>
      <c r="F91" s="13"/>
      <c r="G91" s="13"/>
      <c r="H91" s="13"/>
      <c r="I91" s="13"/>
      <c r="J91" s="13"/>
      <c r="K91" s="29"/>
      <c r="L91" s="13"/>
      <c r="M91" s="13"/>
      <c r="N91" s="25"/>
      <c r="O91" s="84"/>
      <c r="P91" s="14"/>
      <c r="Q91" s="14"/>
      <c r="R91" s="14"/>
      <c r="S91" s="13"/>
      <c r="T91" s="13"/>
      <c r="U91" s="13"/>
      <c r="V91" s="25"/>
    </row>
    <row r="92" spans="1:22" x14ac:dyDescent="0.2">
      <c r="A92" s="8"/>
      <c r="B92" s="14" t="s">
        <v>131</v>
      </c>
      <c r="C92" s="29">
        <v>7163427.6100000003</v>
      </c>
      <c r="D92" s="13"/>
      <c r="E92" s="29"/>
      <c r="F92" s="13"/>
      <c r="G92" s="29"/>
      <c r="H92" s="13"/>
      <c r="I92" s="29">
        <v>7517318.1900000004</v>
      </c>
      <c r="J92" s="13"/>
      <c r="K92" s="29"/>
      <c r="N92" s="25"/>
      <c r="O92" s="84"/>
      <c r="P92" s="13"/>
      <c r="Q92" s="14"/>
      <c r="R92" s="14"/>
      <c r="S92" s="13"/>
      <c r="T92" s="13"/>
      <c r="U92" s="13"/>
      <c r="V92" s="25"/>
    </row>
    <row r="93" spans="1:22" ht="12" customHeight="1" x14ac:dyDescent="0.2">
      <c r="A93" s="8"/>
      <c r="B93" s="41" t="s">
        <v>132</v>
      </c>
      <c r="C93" s="29">
        <v>357.37</v>
      </c>
      <c r="D93" s="13"/>
      <c r="E93" s="29"/>
      <c r="F93" s="13"/>
      <c r="G93" s="13"/>
      <c r="H93" s="13"/>
      <c r="I93" s="29">
        <v>26997.23</v>
      </c>
      <c r="J93" s="13"/>
      <c r="K93" s="13"/>
      <c r="N93" s="25"/>
      <c r="O93" s="84"/>
      <c r="P93" s="14"/>
      <c r="Q93" s="14"/>
      <c r="R93" s="14"/>
      <c r="S93" s="13"/>
      <c r="T93" s="13"/>
      <c r="U93" s="13"/>
      <c r="V93" s="25"/>
    </row>
    <row r="94" spans="1:22" x14ac:dyDescent="0.2">
      <c r="A94" s="8"/>
      <c r="B94" s="14" t="s">
        <v>133</v>
      </c>
      <c r="C94" s="29">
        <f>2153873.23+116805.5</f>
        <v>2270678.73</v>
      </c>
      <c r="D94" s="13"/>
      <c r="E94" s="29"/>
      <c r="F94" s="13"/>
      <c r="G94" s="13"/>
      <c r="H94" s="13"/>
      <c r="I94" s="29">
        <v>1897966.46</v>
      </c>
      <c r="J94" s="13"/>
      <c r="K94" s="13"/>
      <c r="N94" s="25"/>
      <c r="O94" s="84"/>
      <c r="P94" s="14"/>
      <c r="Q94" s="14"/>
      <c r="R94" s="14"/>
      <c r="S94" s="13"/>
      <c r="T94" s="13"/>
      <c r="U94" s="13"/>
      <c r="V94" s="25"/>
    </row>
    <row r="95" spans="1:22" x14ac:dyDescent="0.2">
      <c r="A95" s="8"/>
      <c r="B95" s="14" t="s">
        <v>134</v>
      </c>
      <c r="C95" s="42">
        <v>6878.39</v>
      </c>
      <c r="D95" s="13"/>
      <c r="E95" s="42">
        <f>SUM(C92:C95)</f>
        <v>9441342.1000000015</v>
      </c>
      <c r="G95" s="13"/>
      <c r="H95" s="13"/>
      <c r="I95" s="42">
        <v>0</v>
      </c>
      <c r="J95" s="13"/>
      <c r="K95" s="42">
        <f>SUM(I92:I95)</f>
        <v>9442281.8800000008</v>
      </c>
      <c r="N95" s="25"/>
      <c r="O95" s="84"/>
      <c r="P95" s="14"/>
      <c r="Q95" s="14"/>
      <c r="R95" s="14"/>
      <c r="S95" s="13"/>
      <c r="T95" s="13"/>
      <c r="U95" s="13"/>
      <c r="V95" s="25"/>
    </row>
    <row r="96" spans="1:22" x14ac:dyDescent="0.2">
      <c r="A96" s="8"/>
      <c r="B96" s="14"/>
      <c r="C96" s="13"/>
      <c r="D96" s="13"/>
      <c r="G96" s="13"/>
      <c r="H96" s="13"/>
      <c r="I96" s="13"/>
      <c r="J96" s="13"/>
      <c r="L96" s="13"/>
      <c r="M96" s="13"/>
      <c r="N96" s="25"/>
      <c r="O96" s="84"/>
      <c r="P96" s="14"/>
      <c r="Q96" s="14"/>
      <c r="R96" s="14"/>
      <c r="S96" s="13"/>
      <c r="T96" s="13"/>
      <c r="U96" s="13"/>
      <c r="V96" s="25"/>
    </row>
    <row r="97" spans="1:22" x14ac:dyDescent="0.2">
      <c r="A97" s="8"/>
      <c r="B97" s="12" t="s">
        <v>121</v>
      </c>
      <c r="C97" s="13"/>
      <c r="D97" s="13"/>
      <c r="E97" s="13"/>
      <c r="F97" s="13"/>
      <c r="G97" s="13"/>
      <c r="H97" s="13"/>
      <c r="I97" s="13"/>
      <c r="J97" s="13"/>
      <c r="K97" s="13"/>
      <c r="L97" s="13"/>
      <c r="M97" s="13"/>
      <c r="N97" s="25"/>
      <c r="O97" s="84"/>
      <c r="P97" s="14"/>
      <c r="Q97" s="14"/>
      <c r="R97" s="14"/>
      <c r="S97" s="13"/>
      <c r="T97" s="13"/>
      <c r="U97" s="13"/>
      <c r="V97" s="25"/>
    </row>
    <row r="98" spans="1:22" x14ac:dyDescent="0.2">
      <c r="A98" s="8"/>
      <c r="B98" s="14" t="s">
        <v>135</v>
      </c>
      <c r="C98" s="29">
        <v>53424.13</v>
      </c>
      <c r="D98" s="13"/>
      <c r="E98" s="29"/>
      <c r="F98" s="13"/>
      <c r="G98" s="13"/>
      <c r="H98" s="13"/>
      <c r="I98" s="29">
        <v>209553.94</v>
      </c>
      <c r="J98" s="13"/>
      <c r="L98" s="13"/>
      <c r="M98" s="13"/>
      <c r="N98" s="25"/>
      <c r="O98" s="84"/>
      <c r="P98" s="14"/>
      <c r="Q98" s="14"/>
      <c r="R98" s="14"/>
      <c r="S98" s="13"/>
      <c r="T98" s="13"/>
      <c r="U98" s="13"/>
      <c r="V98" s="25"/>
    </row>
    <row r="99" spans="1:22" ht="12.75" customHeight="1" x14ac:dyDescent="0.2">
      <c r="A99" s="8"/>
      <c r="B99" s="14" t="s">
        <v>136</v>
      </c>
      <c r="C99" s="29">
        <v>76877.17</v>
      </c>
      <c r="D99" s="33"/>
      <c r="F99" s="33"/>
      <c r="G99" s="33"/>
      <c r="H99" s="33"/>
      <c r="I99">
        <v>1.37</v>
      </c>
      <c r="J99" s="33"/>
      <c r="L99" s="33"/>
      <c r="M99" s="33"/>
      <c r="N99" s="25"/>
      <c r="O99" s="84"/>
      <c r="P99" s="14"/>
      <c r="Q99" s="14"/>
      <c r="R99" s="14"/>
      <c r="S99" s="13"/>
      <c r="T99" s="13"/>
      <c r="U99" s="13"/>
      <c r="V99" s="25"/>
    </row>
    <row r="100" spans="1:22" x14ac:dyDescent="0.2">
      <c r="A100" s="8"/>
      <c r="B100" s="14" t="s">
        <v>137</v>
      </c>
      <c r="C100" s="29">
        <v>681334.11</v>
      </c>
      <c r="D100" s="33"/>
      <c r="E100" s="29"/>
      <c r="F100" s="33"/>
      <c r="G100" s="33"/>
      <c r="H100" s="33"/>
      <c r="I100" s="29">
        <v>706596.47</v>
      </c>
      <c r="J100" s="33"/>
      <c r="L100" s="33"/>
      <c r="M100" s="33"/>
      <c r="N100" s="25"/>
      <c r="O100" s="84"/>
      <c r="P100" s="14"/>
      <c r="Q100" s="14"/>
      <c r="R100" s="14"/>
      <c r="S100" s="13"/>
      <c r="T100" s="13"/>
      <c r="U100" s="13"/>
      <c r="V100" s="25"/>
    </row>
    <row r="101" spans="1:22" x14ac:dyDescent="0.2">
      <c r="A101" s="8"/>
      <c r="B101" s="14" t="s">
        <v>138</v>
      </c>
      <c r="C101" s="28">
        <v>0</v>
      </c>
      <c r="D101" s="27"/>
      <c r="E101" s="42">
        <f>C98+C99+C100+C101</f>
        <v>811635.40999999992</v>
      </c>
      <c r="G101" s="90">
        <f>E95-E101</f>
        <v>8629706.6900000013</v>
      </c>
      <c r="H101" s="13"/>
      <c r="I101" s="28">
        <v>977.9</v>
      </c>
      <c r="J101" s="27"/>
      <c r="K101" s="42">
        <f>I98+I99+I100+I101</f>
        <v>917129.68</v>
      </c>
      <c r="L101" s="13"/>
      <c r="M101" s="90">
        <f>K95-K101</f>
        <v>8525152.2000000011</v>
      </c>
      <c r="N101" s="25"/>
      <c r="O101" s="84"/>
      <c r="P101" s="14"/>
      <c r="Q101" s="14"/>
      <c r="R101" s="14"/>
      <c r="S101" s="13"/>
      <c r="T101" s="13"/>
      <c r="U101" s="13"/>
      <c r="V101" s="25"/>
    </row>
    <row r="102" spans="1:22" x14ac:dyDescent="0.2">
      <c r="A102" s="8"/>
      <c r="B102" s="12" t="s">
        <v>139</v>
      </c>
      <c r="C102" s="13"/>
      <c r="D102" s="13"/>
      <c r="E102" s="29"/>
      <c r="F102" s="13"/>
      <c r="G102" s="29">
        <f>G89+G101</f>
        <v>2699218.3099999996</v>
      </c>
      <c r="H102" s="13"/>
      <c r="I102" s="13"/>
      <c r="J102" s="13"/>
      <c r="K102" s="29"/>
      <c r="L102" s="13"/>
      <c r="M102" s="29">
        <f>M89+M101</f>
        <v>3144400.8462299854</v>
      </c>
      <c r="N102" s="25"/>
      <c r="O102" s="84"/>
      <c r="P102" s="14"/>
      <c r="Q102" s="14"/>
      <c r="R102" s="14"/>
      <c r="S102" s="13"/>
      <c r="T102" s="13"/>
      <c r="U102" s="13"/>
      <c r="V102" s="25"/>
    </row>
    <row r="103" spans="1:22" x14ac:dyDescent="0.2">
      <c r="A103" s="8"/>
      <c r="B103" s="12" t="s">
        <v>121</v>
      </c>
      <c r="C103" s="13"/>
      <c r="D103" s="13"/>
      <c r="E103" s="29"/>
      <c r="F103" s="13"/>
      <c r="G103" s="29"/>
      <c r="H103" s="13"/>
      <c r="I103" s="13"/>
      <c r="J103" s="13"/>
      <c r="K103" s="29"/>
      <c r="L103" s="13"/>
      <c r="M103" s="29"/>
      <c r="N103" s="25"/>
      <c r="O103" s="84"/>
      <c r="P103" s="14"/>
      <c r="Q103" s="14"/>
      <c r="R103" s="14"/>
      <c r="S103" s="13"/>
      <c r="T103" s="13"/>
      <c r="U103" s="13"/>
      <c r="V103" s="25"/>
    </row>
    <row r="104" spans="1:22" x14ac:dyDescent="0.2">
      <c r="A104" s="8"/>
      <c r="B104" s="14" t="s">
        <v>140</v>
      </c>
      <c r="C104" s="13"/>
      <c r="D104" s="13"/>
      <c r="E104" s="29">
        <f>E105+G105</f>
        <v>11866156.140000001</v>
      </c>
      <c r="G104" s="29"/>
      <c r="H104" s="13"/>
      <c r="I104" s="13"/>
      <c r="J104" s="13"/>
      <c r="K104" s="29">
        <f>K105+M105</f>
        <v>11931129.369999999</v>
      </c>
      <c r="L104" s="13"/>
      <c r="M104" s="29"/>
      <c r="N104" s="25"/>
      <c r="O104" s="84"/>
      <c r="P104" s="13"/>
      <c r="Q104" s="14"/>
      <c r="R104" s="14"/>
      <c r="S104" s="13"/>
      <c r="T104" s="13"/>
      <c r="U104" s="13"/>
      <c r="V104" s="25"/>
    </row>
    <row r="105" spans="1:22" x14ac:dyDescent="0.2">
      <c r="A105" s="8"/>
      <c r="B105" s="12" t="s">
        <v>141</v>
      </c>
      <c r="C105" s="13"/>
      <c r="D105" s="13"/>
      <c r="E105" s="42">
        <v>9244516.8900000006</v>
      </c>
      <c r="G105" s="28">
        <v>2621639.25</v>
      </c>
      <c r="H105" s="13"/>
      <c r="I105" s="13"/>
      <c r="J105" s="13"/>
      <c r="K105" s="42">
        <v>9309490.1199999992</v>
      </c>
      <c r="M105" s="28">
        <v>2621639.25</v>
      </c>
      <c r="N105" s="25"/>
      <c r="O105" s="84"/>
      <c r="P105" s="14"/>
      <c r="Q105" s="14"/>
      <c r="R105" s="14"/>
      <c r="S105" s="13"/>
      <c r="T105" s="13"/>
      <c r="U105" s="13"/>
      <c r="V105" s="25"/>
    </row>
    <row r="106" spans="1:22" x14ac:dyDescent="0.2">
      <c r="A106" s="8"/>
      <c r="B106" s="14"/>
      <c r="C106" s="13"/>
      <c r="D106" s="13"/>
      <c r="E106" s="13"/>
      <c r="F106" s="13"/>
      <c r="G106" s="29"/>
      <c r="H106" s="13"/>
      <c r="I106" s="13"/>
      <c r="J106" s="13"/>
      <c r="K106" s="13"/>
      <c r="L106" s="13"/>
      <c r="M106" s="29"/>
      <c r="N106" s="25"/>
      <c r="O106" s="84"/>
      <c r="P106" s="14"/>
      <c r="Q106" s="14"/>
      <c r="R106" s="14"/>
      <c r="S106" s="13"/>
      <c r="T106" s="13"/>
      <c r="U106" s="13"/>
      <c r="V106" s="25"/>
    </row>
    <row r="107" spans="1:22" ht="13.5" thickBot="1" x14ac:dyDescent="0.25">
      <c r="A107" s="8"/>
      <c r="B107" s="12" t="s">
        <v>142</v>
      </c>
      <c r="C107" s="13"/>
      <c r="D107" s="13"/>
      <c r="E107" s="13"/>
      <c r="F107" s="13"/>
      <c r="G107" s="91">
        <f>G102-G105</f>
        <v>77579.05999999959</v>
      </c>
      <c r="H107" s="13"/>
      <c r="I107" s="13"/>
      <c r="J107" s="13"/>
      <c r="K107" s="13"/>
      <c r="L107" s="13"/>
      <c r="M107" s="91">
        <f>M102-M105</f>
        <v>522761.59622998536</v>
      </c>
      <c r="N107" s="25"/>
      <c r="O107" s="84"/>
      <c r="P107" s="14"/>
      <c r="Q107" s="14"/>
      <c r="R107" s="14"/>
      <c r="S107" s="13"/>
      <c r="T107" s="13"/>
      <c r="U107" s="13"/>
      <c r="V107" s="25"/>
    </row>
    <row r="108" spans="1:22" ht="14.25" thickTop="1" thickBot="1" x14ac:dyDescent="0.25">
      <c r="A108" s="80"/>
      <c r="B108" s="81"/>
      <c r="C108" s="82"/>
      <c r="D108" s="82"/>
      <c r="E108" s="82"/>
      <c r="F108" s="82"/>
      <c r="G108" s="82"/>
      <c r="H108" s="82"/>
      <c r="I108" s="82"/>
      <c r="J108" s="82"/>
      <c r="K108" s="82"/>
      <c r="L108" s="82"/>
      <c r="M108" s="82"/>
      <c r="N108" s="83"/>
      <c r="O108" s="92"/>
      <c r="P108" s="81"/>
      <c r="Q108" s="81"/>
      <c r="R108" s="81"/>
      <c r="S108" s="82"/>
      <c r="T108" s="82"/>
      <c r="U108" s="82"/>
      <c r="V108" s="83"/>
    </row>
    <row r="109" spans="1:22" x14ac:dyDescent="0.2">
      <c r="A109" s="4"/>
      <c r="B109" s="5"/>
      <c r="C109" s="6"/>
      <c r="D109" s="6"/>
      <c r="E109" s="6"/>
      <c r="F109" s="6"/>
      <c r="G109" s="6"/>
      <c r="H109" s="6"/>
      <c r="I109" s="6"/>
      <c r="J109" s="6"/>
      <c r="K109" s="6"/>
      <c r="L109" s="6"/>
      <c r="M109" s="6"/>
      <c r="N109" s="5"/>
      <c r="O109" s="93"/>
      <c r="P109" s="5"/>
      <c r="Q109" s="5"/>
      <c r="R109" s="5"/>
      <c r="S109" s="6"/>
      <c r="T109" s="6"/>
      <c r="U109" s="6"/>
      <c r="V109" s="7"/>
    </row>
    <row r="110" spans="1:22" ht="14.25" x14ac:dyDescent="0.2">
      <c r="A110" s="8"/>
      <c r="B110" s="50"/>
      <c r="C110" s="13"/>
      <c r="D110" s="13"/>
      <c r="E110" s="13"/>
      <c r="F110" s="94"/>
      <c r="G110" s="94"/>
      <c r="H110" s="33"/>
      <c r="I110" s="150" t="s">
        <v>143</v>
      </c>
      <c r="J110" s="150"/>
      <c r="K110" s="150"/>
      <c r="L110" s="150"/>
      <c r="M110" s="150"/>
      <c r="N110" s="33"/>
      <c r="O110" s="95"/>
      <c r="P110" s="33"/>
      <c r="Q110" s="33"/>
      <c r="R110" s="33"/>
      <c r="S110" s="33"/>
      <c r="T110" s="33"/>
      <c r="U110" s="94"/>
      <c r="V110" s="88"/>
    </row>
    <row r="111" spans="1:22" x14ac:dyDescent="0.2">
      <c r="A111" s="8"/>
      <c r="B111" s="146" t="s">
        <v>144</v>
      </c>
      <c r="C111" s="146"/>
      <c r="D111" s="146"/>
      <c r="F111" s="94"/>
      <c r="G111" s="96" t="s">
        <v>145</v>
      </c>
      <c r="H111" s="97"/>
      <c r="M111" s="97" t="s">
        <v>146</v>
      </c>
      <c r="N111" s="98"/>
      <c r="Q111" s="97"/>
      <c r="R111" s="97" t="s">
        <v>147</v>
      </c>
      <c r="T111" s="97"/>
      <c r="U111" s="97"/>
      <c r="V111" s="100"/>
    </row>
    <row r="112" spans="1:22" x14ac:dyDescent="0.2">
      <c r="A112" s="8"/>
      <c r="B112" s="101"/>
      <c r="C112" s="13"/>
      <c r="D112" s="13"/>
      <c r="E112" s="96"/>
      <c r="F112" s="94"/>
      <c r="G112" s="94"/>
      <c r="H112" s="97"/>
      <c r="L112" s="98"/>
      <c r="M112" s="98"/>
      <c r="N112" s="98"/>
      <c r="O112" s="102"/>
      <c r="Q112" s="98"/>
      <c r="R112" s="102"/>
      <c r="S112" s="103"/>
      <c r="T112" s="98"/>
      <c r="U112" s="94"/>
      <c r="V112" s="88"/>
    </row>
    <row r="113" spans="1:22" x14ac:dyDescent="0.2">
      <c r="A113" s="8"/>
      <c r="B113" s="101"/>
      <c r="C113" s="13"/>
      <c r="D113" s="13"/>
      <c r="E113" s="96"/>
      <c r="F113" s="94"/>
      <c r="G113" s="94"/>
      <c r="H113" s="97"/>
      <c r="L113" s="98"/>
      <c r="M113" s="98"/>
      <c r="N113" s="98"/>
      <c r="O113" s="101"/>
      <c r="Q113" s="98"/>
      <c r="R113" s="102"/>
      <c r="S113" s="103"/>
      <c r="T113" s="98"/>
      <c r="U113" s="94"/>
      <c r="V113" s="88"/>
    </row>
    <row r="114" spans="1:22" x14ac:dyDescent="0.2">
      <c r="A114" s="8"/>
      <c r="B114" s="146" t="s">
        <v>148</v>
      </c>
      <c r="C114" s="146"/>
      <c r="D114" s="146"/>
      <c r="F114" s="94"/>
      <c r="G114" s="96" t="s">
        <v>149</v>
      </c>
      <c r="H114" s="97"/>
      <c r="M114" s="97" t="s">
        <v>150</v>
      </c>
      <c r="N114" s="98"/>
      <c r="R114" s="104" t="s">
        <v>151</v>
      </c>
      <c r="T114" s="104"/>
      <c r="U114" s="104"/>
      <c r="V114" s="100"/>
    </row>
    <row r="115" spans="1:22" x14ac:dyDescent="0.2">
      <c r="A115" s="8"/>
      <c r="B115" s="146" t="s">
        <v>152</v>
      </c>
      <c r="C115" s="146"/>
      <c r="D115" s="146"/>
      <c r="E115" s="13"/>
      <c r="F115" s="94"/>
      <c r="G115" s="97" t="s">
        <v>153</v>
      </c>
      <c r="H115" s="97"/>
      <c r="M115" s="105" t="s">
        <v>154</v>
      </c>
      <c r="N115" s="106"/>
      <c r="R115" s="97" t="s">
        <v>155</v>
      </c>
      <c r="T115" s="97"/>
      <c r="U115" s="97"/>
      <c r="V115" s="88"/>
    </row>
    <row r="116" spans="1:22" ht="13.5" thickBot="1" x14ac:dyDescent="0.25">
      <c r="A116" s="80"/>
      <c r="B116" s="107"/>
      <c r="C116" s="82"/>
      <c r="D116" s="82"/>
      <c r="E116" s="82"/>
      <c r="F116" s="108"/>
      <c r="G116" s="108"/>
      <c r="H116" s="109"/>
      <c r="I116" s="81"/>
      <c r="J116" s="81"/>
      <c r="K116" s="81"/>
      <c r="L116" s="110"/>
      <c r="M116" s="111"/>
      <c r="N116" s="81"/>
      <c r="O116" s="112"/>
      <c r="P116" s="81"/>
      <c r="Q116" s="109"/>
      <c r="R116" s="109"/>
      <c r="S116" s="109"/>
      <c r="T116" s="109"/>
      <c r="U116" s="109"/>
      <c r="V116" s="113"/>
    </row>
    <row r="117" spans="1:22" ht="9" customHeight="1" x14ac:dyDescent="0.2">
      <c r="A117" s="114"/>
      <c r="B117" s="5"/>
      <c r="C117" s="5"/>
      <c r="D117" s="5"/>
      <c r="E117" s="5"/>
      <c r="F117" s="5"/>
      <c r="G117" s="5"/>
      <c r="H117" s="5"/>
      <c r="I117" s="5"/>
      <c r="J117" s="5"/>
      <c r="K117" s="5"/>
      <c r="L117" s="5"/>
      <c r="M117" s="5"/>
      <c r="N117" s="5"/>
      <c r="O117" s="5"/>
      <c r="P117" s="5"/>
      <c r="Q117" s="5"/>
      <c r="R117" s="5"/>
      <c r="S117" s="5"/>
      <c r="T117" s="5"/>
      <c r="U117" s="5"/>
      <c r="V117" s="7"/>
    </row>
    <row r="118" spans="1:22" ht="14.25" x14ac:dyDescent="0.2">
      <c r="A118" s="129" t="s">
        <v>156</v>
      </c>
      <c r="B118" s="127"/>
      <c r="C118" s="127"/>
      <c r="D118" s="127"/>
      <c r="E118" s="127"/>
      <c r="F118" s="127"/>
      <c r="G118" s="127"/>
      <c r="H118" s="127"/>
      <c r="I118" s="127"/>
      <c r="J118" s="127"/>
      <c r="K118" s="127"/>
      <c r="L118" s="127"/>
      <c r="M118" s="127"/>
      <c r="N118" s="127"/>
      <c r="O118" s="127"/>
      <c r="P118" s="127"/>
      <c r="Q118" s="127"/>
      <c r="R118" s="127"/>
      <c r="S118" s="127"/>
      <c r="T118" s="127"/>
      <c r="U118" s="127"/>
      <c r="V118" s="128"/>
    </row>
    <row r="119" spans="1:22" ht="14.25" x14ac:dyDescent="0.2">
      <c r="A119" s="129" t="s">
        <v>157</v>
      </c>
      <c r="B119" s="130"/>
      <c r="C119" s="130"/>
      <c r="D119" s="130"/>
      <c r="E119" s="130"/>
      <c r="F119" s="130"/>
      <c r="G119" s="130"/>
      <c r="H119" s="130"/>
      <c r="I119" s="130"/>
      <c r="J119" s="130"/>
      <c r="K119" s="130"/>
      <c r="L119" s="130"/>
      <c r="M119" s="130"/>
      <c r="N119" s="130"/>
      <c r="O119" s="130"/>
      <c r="P119" s="130"/>
      <c r="Q119" s="130"/>
      <c r="R119" s="130"/>
      <c r="S119" s="130"/>
      <c r="T119" s="130"/>
      <c r="U119" s="130"/>
      <c r="V119" s="131"/>
    </row>
    <row r="120" spans="1:22" x14ac:dyDescent="0.2">
      <c r="A120" s="115"/>
      <c r="B120" s="14"/>
      <c r="C120" s="14"/>
      <c r="D120" s="14"/>
      <c r="E120" s="14"/>
      <c r="F120" s="14"/>
      <c r="G120" s="14"/>
      <c r="H120" s="14"/>
      <c r="I120" s="14"/>
      <c r="J120" s="14"/>
      <c r="K120" s="14"/>
      <c r="L120" s="14"/>
      <c r="M120" s="14"/>
      <c r="N120" s="14"/>
      <c r="O120" s="14"/>
      <c r="P120" s="14"/>
      <c r="Q120" s="14"/>
      <c r="R120" s="14"/>
      <c r="S120" s="14"/>
      <c r="T120" s="14"/>
      <c r="U120" s="14"/>
      <c r="V120" s="25"/>
    </row>
    <row r="121" spans="1:22" x14ac:dyDescent="0.2">
      <c r="A121" s="115"/>
      <c r="B121" s="14"/>
      <c r="C121" s="14"/>
      <c r="D121" s="14"/>
      <c r="E121" s="14"/>
      <c r="F121" s="14"/>
      <c r="G121" s="14"/>
      <c r="H121" s="14"/>
      <c r="I121" s="14"/>
      <c r="J121" s="14"/>
      <c r="K121" s="14"/>
      <c r="L121" s="14"/>
      <c r="M121" s="14"/>
      <c r="N121" s="14"/>
      <c r="O121" s="14"/>
      <c r="P121" s="14"/>
      <c r="Q121" s="14"/>
      <c r="R121" s="14"/>
      <c r="S121" s="14"/>
      <c r="T121" s="14"/>
      <c r="U121" s="14"/>
      <c r="V121" s="25"/>
    </row>
    <row r="122" spans="1:22" x14ac:dyDescent="0.2">
      <c r="A122" s="115"/>
      <c r="B122" s="14"/>
      <c r="C122" s="14"/>
      <c r="D122" s="14"/>
      <c r="E122" s="14"/>
      <c r="F122" s="14"/>
      <c r="G122" s="14"/>
      <c r="H122" s="14"/>
      <c r="I122" s="14"/>
      <c r="J122" s="14"/>
      <c r="K122" s="14"/>
      <c r="L122" s="14"/>
      <c r="M122" s="14"/>
      <c r="N122" s="14"/>
      <c r="O122" s="14"/>
      <c r="P122" s="14"/>
      <c r="Q122" s="14"/>
      <c r="R122" s="14"/>
      <c r="S122" s="14"/>
      <c r="T122" s="14"/>
      <c r="U122" s="14"/>
      <c r="V122" s="25"/>
    </row>
    <row r="123" spans="1:22" x14ac:dyDescent="0.2">
      <c r="A123" s="115"/>
      <c r="B123" s="14"/>
      <c r="C123" s="14"/>
      <c r="D123" s="14"/>
      <c r="E123" s="14"/>
      <c r="F123" s="14"/>
      <c r="G123" s="14"/>
      <c r="H123" s="14"/>
      <c r="I123" s="14"/>
      <c r="J123" s="14"/>
      <c r="K123" s="14"/>
      <c r="L123" s="14"/>
      <c r="M123" s="14"/>
      <c r="N123" s="14"/>
      <c r="O123" s="14"/>
      <c r="P123" s="14"/>
      <c r="Q123" s="14"/>
      <c r="R123" s="14"/>
      <c r="S123" s="14"/>
      <c r="T123" s="14"/>
      <c r="U123" s="14"/>
      <c r="V123" s="25"/>
    </row>
    <row r="124" spans="1:22" x14ac:dyDescent="0.2">
      <c r="A124" s="115"/>
      <c r="B124" s="14"/>
      <c r="C124" s="14"/>
      <c r="D124" s="14"/>
      <c r="E124" s="14"/>
      <c r="F124" s="14"/>
      <c r="G124" s="14"/>
      <c r="H124" s="14"/>
      <c r="I124" s="14"/>
      <c r="J124" s="14"/>
      <c r="K124" s="14"/>
      <c r="L124" s="14"/>
      <c r="M124" s="14"/>
      <c r="N124" s="14"/>
      <c r="O124" s="14"/>
      <c r="P124" s="14"/>
      <c r="Q124" s="14"/>
      <c r="R124" s="14"/>
      <c r="S124" s="14"/>
      <c r="T124" s="14"/>
      <c r="U124" s="14"/>
      <c r="V124" s="25"/>
    </row>
    <row r="125" spans="1:22" x14ac:dyDescent="0.2">
      <c r="A125" s="115"/>
      <c r="B125" s="14"/>
      <c r="C125" s="14"/>
      <c r="D125" s="14"/>
      <c r="E125" s="14"/>
      <c r="F125" s="14"/>
      <c r="G125" s="14"/>
      <c r="H125" s="14"/>
      <c r="I125" s="14"/>
      <c r="J125" s="14"/>
      <c r="K125" s="14"/>
      <c r="L125" s="14"/>
      <c r="M125" s="14"/>
      <c r="N125" s="14"/>
      <c r="O125" s="14"/>
      <c r="P125" s="14"/>
      <c r="Q125" s="14"/>
      <c r="R125" s="14"/>
      <c r="S125" s="14"/>
      <c r="T125" s="14"/>
      <c r="U125" s="14"/>
      <c r="V125" s="25"/>
    </row>
    <row r="126" spans="1:22" x14ac:dyDescent="0.2">
      <c r="A126" s="115"/>
      <c r="B126" s="14"/>
      <c r="C126" s="14"/>
      <c r="D126" s="14"/>
      <c r="E126" s="14"/>
      <c r="F126" s="14"/>
      <c r="G126" s="14"/>
      <c r="H126" s="14"/>
      <c r="I126" s="14"/>
      <c r="J126" s="14"/>
      <c r="K126" s="14"/>
      <c r="L126" s="14"/>
      <c r="M126" s="14"/>
      <c r="N126" s="14"/>
      <c r="O126" s="14"/>
      <c r="P126" s="14"/>
      <c r="Q126" s="14"/>
      <c r="R126" s="14"/>
      <c r="S126" s="14"/>
      <c r="T126" s="14"/>
      <c r="U126" s="14"/>
      <c r="V126" s="25"/>
    </row>
    <row r="127" spans="1:22" x14ac:dyDescent="0.2">
      <c r="A127" s="115"/>
      <c r="B127" s="14"/>
      <c r="C127" s="14"/>
      <c r="D127" s="14"/>
      <c r="E127" s="14"/>
      <c r="F127" s="14"/>
      <c r="G127" s="14"/>
      <c r="H127" s="14"/>
      <c r="I127" s="14"/>
      <c r="J127" s="14"/>
      <c r="K127" s="14"/>
      <c r="L127" s="14"/>
      <c r="M127" s="14"/>
      <c r="N127" s="14"/>
      <c r="O127" s="14"/>
      <c r="P127" s="14"/>
      <c r="Q127" s="14"/>
      <c r="R127" s="14"/>
      <c r="S127" s="14"/>
      <c r="T127" s="14"/>
      <c r="U127" s="14"/>
      <c r="V127" s="25"/>
    </row>
    <row r="128" spans="1:22" x14ac:dyDescent="0.2">
      <c r="A128" s="115"/>
      <c r="B128" s="14"/>
      <c r="C128" s="14"/>
      <c r="D128" s="14"/>
      <c r="E128" s="14"/>
      <c r="F128" s="14"/>
      <c r="G128" s="14"/>
      <c r="H128" s="14"/>
      <c r="I128" s="14"/>
      <c r="J128" s="14"/>
      <c r="K128" s="14"/>
      <c r="L128" s="14"/>
      <c r="M128" s="14"/>
      <c r="N128" s="14"/>
      <c r="O128" s="14"/>
      <c r="P128" s="14"/>
      <c r="Q128" s="14"/>
      <c r="R128" s="14"/>
      <c r="S128" s="14"/>
      <c r="T128" s="14"/>
      <c r="U128" s="14"/>
      <c r="V128" s="25"/>
    </row>
    <row r="129" spans="1:22" x14ac:dyDescent="0.2">
      <c r="A129" s="115"/>
      <c r="B129" s="14"/>
      <c r="C129" s="14"/>
      <c r="D129" s="14"/>
      <c r="E129" s="14"/>
      <c r="F129" s="14"/>
      <c r="G129" s="14"/>
      <c r="H129" s="14"/>
      <c r="I129" s="14"/>
      <c r="J129" s="14"/>
      <c r="K129" s="14"/>
      <c r="L129" s="14"/>
      <c r="M129" s="14"/>
      <c r="N129" s="14"/>
      <c r="O129" s="14"/>
      <c r="P129" s="14"/>
      <c r="Q129" s="14"/>
      <c r="R129" s="14"/>
      <c r="S129" s="14"/>
      <c r="T129" s="14"/>
      <c r="U129" s="14"/>
      <c r="V129" s="25"/>
    </row>
    <row r="130" spans="1:22" x14ac:dyDescent="0.2">
      <c r="A130" s="115"/>
      <c r="B130" s="14"/>
      <c r="C130" s="14"/>
      <c r="D130" s="14"/>
      <c r="E130" s="14"/>
      <c r="F130" s="14"/>
      <c r="G130" s="14"/>
      <c r="H130" s="14"/>
      <c r="I130" s="14"/>
      <c r="J130" s="14"/>
      <c r="K130" s="14"/>
      <c r="L130" s="14"/>
      <c r="M130" s="14"/>
      <c r="N130" s="14"/>
      <c r="O130" s="14"/>
      <c r="P130" s="14"/>
      <c r="Q130" s="14"/>
      <c r="R130" s="14"/>
      <c r="S130" s="14"/>
      <c r="T130" s="14"/>
      <c r="U130" s="14"/>
      <c r="V130" s="25"/>
    </row>
    <row r="131" spans="1:22" x14ac:dyDescent="0.2">
      <c r="A131" s="115"/>
      <c r="B131" s="14"/>
      <c r="C131" s="14"/>
      <c r="D131" s="14"/>
      <c r="E131" s="14"/>
      <c r="F131" s="14"/>
      <c r="G131" s="14"/>
      <c r="H131" s="14"/>
      <c r="I131" s="14"/>
      <c r="J131" s="14"/>
      <c r="K131" s="14"/>
      <c r="L131" s="14"/>
      <c r="M131" s="14"/>
      <c r="N131" s="14"/>
      <c r="O131" s="14"/>
      <c r="P131" s="14"/>
      <c r="Q131" s="14"/>
      <c r="R131" s="14"/>
      <c r="S131" s="14"/>
      <c r="T131" s="14"/>
      <c r="U131" s="14"/>
      <c r="V131" s="25"/>
    </row>
    <row r="132" spans="1:22" x14ac:dyDescent="0.2">
      <c r="A132" s="115"/>
      <c r="B132" s="14"/>
      <c r="C132" s="14"/>
      <c r="D132" s="14"/>
      <c r="E132" s="14"/>
      <c r="F132" s="14"/>
      <c r="G132" s="14"/>
      <c r="H132" s="14"/>
      <c r="I132" s="14"/>
      <c r="J132" s="14"/>
      <c r="K132" s="14"/>
      <c r="L132" s="14"/>
      <c r="M132" s="14"/>
      <c r="N132" s="14"/>
      <c r="O132" s="14"/>
      <c r="P132" s="14"/>
      <c r="Q132" s="14"/>
      <c r="R132" s="14"/>
      <c r="S132" s="14"/>
      <c r="T132" s="14"/>
      <c r="U132" s="14"/>
      <c r="V132" s="25"/>
    </row>
    <row r="133" spans="1:22" x14ac:dyDescent="0.2">
      <c r="A133" s="115"/>
      <c r="B133" s="14"/>
      <c r="C133" s="14"/>
      <c r="D133" s="14"/>
      <c r="E133" s="14"/>
      <c r="F133" s="14"/>
      <c r="G133" s="14"/>
      <c r="H133" s="14"/>
      <c r="I133" s="14"/>
      <c r="J133" s="14"/>
      <c r="K133" s="14"/>
      <c r="L133" s="14"/>
      <c r="M133" s="14"/>
      <c r="N133" s="14"/>
      <c r="O133" s="14"/>
      <c r="P133" s="14"/>
      <c r="Q133" s="14"/>
      <c r="R133" s="14"/>
      <c r="S133" s="14"/>
      <c r="T133" s="14"/>
      <c r="U133" s="14"/>
      <c r="V133" s="25"/>
    </row>
    <row r="134" spans="1:22" x14ac:dyDescent="0.2">
      <c r="A134" s="115"/>
      <c r="B134" s="14"/>
      <c r="C134" s="14"/>
      <c r="D134" s="14"/>
      <c r="E134" s="14"/>
      <c r="F134" s="14"/>
      <c r="G134" s="14"/>
      <c r="H134" s="14"/>
      <c r="I134" s="14"/>
      <c r="J134" s="14"/>
      <c r="K134" s="14"/>
      <c r="L134" s="14"/>
      <c r="M134" s="14"/>
      <c r="N134" s="14"/>
      <c r="O134" s="14"/>
      <c r="P134" s="14"/>
      <c r="Q134" s="14"/>
      <c r="R134" s="14"/>
      <c r="S134" s="14"/>
      <c r="T134" s="14"/>
      <c r="U134" s="14"/>
      <c r="V134" s="25"/>
    </row>
    <row r="135" spans="1:22" x14ac:dyDescent="0.2">
      <c r="A135" s="115"/>
      <c r="B135" s="14"/>
      <c r="C135" s="14"/>
      <c r="D135" s="14"/>
      <c r="E135" s="14"/>
      <c r="F135" s="14"/>
      <c r="G135" s="14"/>
      <c r="H135" s="14"/>
      <c r="I135" s="14"/>
      <c r="J135" s="14"/>
      <c r="K135" s="14"/>
      <c r="L135" s="14"/>
      <c r="M135" s="14"/>
      <c r="N135" s="14"/>
      <c r="O135" s="14"/>
      <c r="P135" s="14"/>
      <c r="Q135" s="14"/>
      <c r="R135" s="14"/>
      <c r="S135" s="14"/>
      <c r="T135" s="14"/>
      <c r="U135" s="14"/>
      <c r="V135" s="25"/>
    </row>
    <row r="136" spans="1:22" x14ac:dyDescent="0.2">
      <c r="A136" s="115"/>
      <c r="B136" s="14"/>
      <c r="C136" s="14"/>
      <c r="D136" s="14"/>
      <c r="E136" s="14"/>
      <c r="F136" s="14"/>
      <c r="G136" s="14"/>
      <c r="H136" s="14"/>
      <c r="I136" s="14"/>
      <c r="J136" s="14"/>
      <c r="K136" s="14"/>
      <c r="L136" s="14"/>
      <c r="M136" s="14"/>
      <c r="N136" s="14"/>
      <c r="O136" s="14"/>
      <c r="P136" s="14"/>
      <c r="Q136" s="14"/>
      <c r="R136" s="14"/>
      <c r="S136" s="14"/>
      <c r="T136" s="14"/>
      <c r="U136" s="14"/>
      <c r="V136" s="25"/>
    </row>
    <row r="137" spans="1:22" x14ac:dyDescent="0.2">
      <c r="A137" s="115"/>
      <c r="B137" s="14"/>
      <c r="C137" s="14"/>
      <c r="D137" s="14"/>
      <c r="E137" s="14"/>
      <c r="F137" s="14"/>
      <c r="G137" s="14"/>
      <c r="H137" s="14"/>
      <c r="I137" s="14"/>
      <c r="J137" s="14"/>
      <c r="K137" s="14"/>
      <c r="L137" s="14"/>
      <c r="M137" s="14"/>
      <c r="N137" s="14"/>
      <c r="O137" s="14"/>
      <c r="P137" s="14"/>
      <c r="Q137" s="14"/>
      <c r="R137" s="14"/>
      <c r="S137" s="14"/>
      <c r="T137" s="14"/>
      <c r="U137" s="14"/>
      <c r="V137" s="25"/>
    </row>
    <row r="138" spans="1:22" x14ac:dyDescent="0.2">
      <c r="A138" s="115"/>
      <c r="B138" s="14"/>
      <c r="C138" s="14"/>
      <c r="D138" s="14"/>
      <c r="E138" s="14"/>
      <c r="F138" s="14"/>
      <c r="G138" s="14"/>
      <c r="H138" s="14"/>
      <c r="I138" s="14"/>
      <c r="J138" s="14"/>
      <c r="K138" s="14"/>
      <c r="L138" s="14"/>
      <c r="M138" s="14"/>
      <c r="N138" s="14"/>
      <c r="O138" s="14"/>
      <c r="P138" s="14"/>
      <c r="Q138" s="14"/>
      <c r="R138" s="14"/>
      <c r="S138" s="14"/>
      <c r="T138" s="14"/>
      <c r="U138" s="14"/>
      <c r="V138" s="25"/>
    </row>
    <row r="139" spans="1:22" x14ac:dyDescent="0.2">
      <c r="A139" s="115"/>
      <c r="B139" s="14"/>
      <c r="C139" s="14"/>
      <c r="D139" s="14"/>
      <c r="E139" s="14"/>
      <c r="F139" s="14"/>
      <c r="G139" s="14"/>
      <c r="H139" s="14"/>
      <c r="I139" s="14"/>
      <c r="J139" s="14"/>
      <c r="K139" s="14"/>
      <c r="L139" s="14"/>
      <c r="M139" s="14"/>
      <c r="N139" s="14"/>
      <c r="O139" s="14"/>
      <c r="P139" s="14"/>
      <c r="Q139" s="14"/>
      <c r="R139" s="14"/>
      <c r="S139" s="14"/>
      <c r="T139" s="14"/>
      <c r="U139" s="14"/>
      <c r="V139" s="25"/>
    </row>
    <row r="140" spans="1:22" x14ac:dyDescent="0.2">
      <c r="A140" s="115"/>
      <c r="B140" s="14"/>
      <c r="C140" s="14"/>
      <c r="D140" s="14"/>
      <c r="E140" s="14"/>
      <c r="F140" s="14"/>
      <c r="G140" s="14"/>
      <c r="H140" s="14"/>
      <c r="I140" s="14"/>
      <c r="J140" s="14"/>
      <c r="K140" s="14"/>
      <c r="L140" s="14"/>
      <c r="M140" s="14"/>
      <c r="N140" s="14"/>
      <c r="O140" s="14"/>
      <c r="P140" s="14"/>
      <c r="Q140" s="14"/>
      <c r="R140" s="14"/>
      <c r="S140" s="14"/>
      <c r="T140" s="14"/>
      <c r="U140" s="14"/>
      <c r="V140" s="25"/>
    </row>
    <row r="141" spans="1:22" x14ac:dyDescent="0.2">
      <c r="A141" s="115"/>
      <c r="B141" s="14"/>
      <c r="C141" s="14"/>
      <c r="D141" s="14"/>
      <c r="E141" s="14"/>
      <c r="F141" s="14"/>
      <c r="G141" s="14"/>
      <c r="H141" s="14"/>
      <c r="I141" s="14"/>
      <c r="J141" s="14"/>
      <c r="K141" s="14"/>
      <c r="L141" s="14"/>
      <c r="M141" s="14"/>
      <c r="N141" s="14"/>
      <c r="O141" s="14"/>
      <c r="P141" s="14"/>
      <c r="Q141" s="14"/>
      <c r="R141" s="14"/>
      <c r="S141" s="14"/>
      <c r="T141" s="14"/>
      <c r="U141" s="14"/>
      <c r="V141" s="25"/>
    </row>
    <row r="142" spans="1:22" x14ac:dyDescent="0.2">
      <c r="A142" s="115"/>
      <c r="B142" s="14"/>
      <c r="C142" s="14"/>
      <c r="D142" s="14"/>
      <c r="E142" s="14"/>
      <c r="F142" s="14"/>
      <c r="G142" s="14"/>
      <c r="H142" s="14"/>
      <c r="I142" s="14"/>
      <c r="J142" s="14"/>
      <c r="K142" s="14"/>
      <c r="L142" s="14"/>
      <c r="M142" s="14"/>
      <c r="N142" s="14"/>
      <c r="O142" s="14"/>
      <c r="P142" s="14"/>
      <c r="Q142" s="14"/>
      <c r="R142" s="14"/>
      <c r="S142" s="14"/>
      <c r="T142" s="14"/>
      <c r="U142" s="14"/>
      <c r="V142" s="25"/>
    </row>
    <row r="143" spans="1:22" x14ac:dyDescent="0.2">
      <c r="A143" s="115"/>
      <c r="B143" s="14"/>
      <c r="C143" s="14"/>
      <c r="D143" s="14"/>
      <c r="E143" s="14"/>
      <c r="F143" s="14"/>
      <c r="G143" s="14"/>
      <c r="H143" s="14"/>
      <c r="I143" s="14"/>
      <c r="J143" s="14"/>
      <c r="K143" s="14"/>
      <c r="L143" s="14"/>
      <c r="M143" s="14"/>
      <c r="N143" s="14"/>
      <c r="O143" s="14"/>
      <c r="P143" s="14"/>
      <c r="Q143" s="14"/>
      <c r="R143" s="14"/>
      <c r="S143" s="14"/>
      <c r="T143" s="14"/>
      <c r="U143" s="14"/>
      <c r="V143" s="25"/>
    </row>
    <row r="144" spans="1:22" x14ac:dyDescent="0.2">
      <c r="A144" s="115"/>
      <c r="B144" s="14"/>
      <c r="C144" s="14"/>
      <c r="D144" s="14"/>
      <c r="E144" s="14"/>
      <c r="F144" s="14"/>
      <c r="G144" s="14"/>
      <c r="H144" s="14"/>
      <c r="I144" s="14"/>
      <c r="J144" s="14"/>
      <c r="K144" s="14"/>
      <c r="L144" s="14"/>
      <c r="M144" s="14"/>
      <c r="N144" s="14"/>
      <c r="O144" s="14"/>
      <c r="P144" s="14"/>
      <c r="Q144" s="14"/>
      <c r="R144" s="14"/>
      <c r="S144" s="14"/>
      <c r="T144" s="14"/>
      <c r="U144" s="14"/>
      <c r="V144" s="25"/>
    </row>
    <row r="145" spans="1:22" x14ac:dyDescent="0.2">
      <c r="A145" s="115"/>
      <c r="B145" s="14"/>
      <c r="C145" s="14"/>
      <c r="D145" s="14"/>
      <c r="E145" s="14"/>
      <c r="F145" s="14"/>
      <c r="G145" s="14"/>
      <c r="H145" s="14"/>
      <c r="I145" s="14"/>
      <c r="J145" s="14"/>
      <c r="K145" s="14"/>
      <c r="L145" s="14"/>
      <c r="M145" s="14"/>
      <c r="N145" s="14"/>
      <c r="O145" s="14"/>
      <c r="P145" s="14"/>
      <c r="Q145" s="14"/>
      <c r="R145" s="14"/>
      <c r="S145" s="14"/>
      <c r="T145" s="14"/>
      <c r="U145" s="14"/>
      <c r="V145" s="25"/>
    </row>
    <row r="146" spans="1:22" x14ac:dyDescent="0.2">
      <c r="A146" s="115"/>
      <c r="B146" s="14"/>
      <c r="C146" s="14"/>
      <c r="D146" s="14"/>
      <c r="E146" s="14"/>
      <c r="F146" s="14"/>
      <c r="G146" s="14"/>
      <c r="H146" s="14"/>
      <c r="I146" s="14"/>
      <c r="J146" s="14"/>
      <c r="K146" s="14"/>
      <c r="L146" s="14"/>
      <c r="M146" s="14"/>
      <c r="N146" s="14"/>
      <c r="O146" s="14"/>
      <c r="P146" s="14"/>
      <c r="Q146" s="14"/>
      <c r="R146" s="14"/>
      <c r="S146" s="14"/>
      <c r="T146" s="14"/>
      <c r="U146" s="14"/>
      <c r="V146" s="25"/>
    </row>
    <row r="147" spans="1:22" x14ac:dyDescent="0.2">
      <c r="A147" s="115"/>
      <c r="B147" s="14"/>
      <c r="C147" s="14"/>
      <c r="D147" s="14"/>
      <c r="E147" s="14"/>
      <c r="F147" s="14"/>
      <c r="G147" s="14"/>
      <c r="H147" s="14"/>
      <c r="I147" s="14"/>
      <c r="J147" s="14"/>
      <c r="K147" s="14"/>
      <c r="L147" s="14"/>
      <c r="M147" s="14"/>
      <c r="N147" s="14"/>
      <c r="O147" s="14"/>
      <c r="P147" s="14"/>
      <c r="Q147" s="14"/>
      <c r="R147" s="14"/>
      <c r="S147" s="14"/>
      <c r="T147" s="14"/>
      <c r="U147" s="14"/>
      <c r="V147" s="25"/>
    </row>
    <row r="148" spans="1:22" x14ac:dyDescent="0.2">
      <c r="A148" s="115"/>
      <c r="B148" s="14"/>
      <c r="C148" s="14"/>
      <c r="D148" s="14"/>
      <c r="E148" s="14"/>
      <c r="F148" s="14"/>
      <c r="G148" s="14"/>
      <c r="H148" s="14"/>
      <c r="I148" s="14"/>
      <c r="J148" s="14"/>
      <c r="K148" s="14"/>
      <c r="L148" s="14"/>
      <c r="M148" s="14"/>
      <c r="N148" s="14"/>
      <c r="O148" s="14"/>
      <c r="P148" s="14"/>
      <c r="Q148" s="14"/>
      <c r="R148" s="14"/>
      <c r="S148" s="14"/>
      <c r="T148" s="14"/>
      <c r="U148" s="14"/>
      <c r="V148" s="25"/>
    </row>
    <row r="149" spans="1:22" x14ac:dyDescent="0.2">
      <c r="A149" s="115"/>
      <c r="B149" s="14"/>
      <c r="C149" s="14"/>
      <c r="D149" s="14"/>
      <c r="E149" s="14"/>
      <c r="F149" s="14"/>
      <c r="G149" s="14"/>
      <c r="H149" s="14"/>
      <c r="I149" s="14"/>
      <c r="J149" s="14"/>
      <c r="K149" s="14"/>
      <c r="L149" s="14"/>
      <c r="M149" s="14"/>
      <c r="N149" s="14"/>
      <c r="O149" s="14"/>
      <c r="P149" s="14"/>
      <c r="Q149" s="14"/>
      <c r="R149" s="14"/>
      <c r="S149" s="14"/>
      <c r="T149" s="14"/>
      <c r="U149" s="14"/>
      <c r="V149" s="25"/>
    </row>
    <row r="150" spans="1:22" x14ac:dyDescent="0.2">
      <c r="A150" s="115"/>
      <c r="B150" s="14"/>
      <c r="C150" s="14"/>
      <c r="D150" s="14"/>
      <c r="E150" s="14"/>
      <c r="F150" s="14"/>
      <c r="G150" s="14"/>
      <c r="H150" s="14"/>
      <c r="I150" s="14"/>
      <c r="J150" s="14"/>
      <c r="K150" s="14"/>
      <c r="L150" s="14"/>
      <c r="M150" s="14"/>
      <c r="N150" s="14"/>
      <c r="O150" s="14"/>
      <c r="P150" s="14"/>
      <c r="Q150" s="14"/>
      <c r="R150" s="14"/>
      <c r="S150" s="14"/>
      <c r="T150" s="14"/>
      <c r="U150" s="14"/>
      <c r="V150" s="25"/>
    </row>
    <row r="151" spans="1:22" x14ac:dyDescent="0.2">
      <c r="A151" s="115"/>
      <c r="B151" s="14"/>
      <c r="C151" s="14"/>
      <c r="D151" s="14"/>
      <c r="E151" s="14"/>
      <c r="F151" s="14"/>
      <c r="G151" s="14"/>
      <c r="H151" s="14"/>
      <c r="I151" s="14"/>
      <c r="J151" s="14"/>
      <c r="K151" s="14"/>
      <c r="L151" s="14"/>
      <c r="M151" s="14"/>
      <c r="N151" s="14"/>
      <c r="O151" s="14"/>
      <c r="P151" s="14"/>
      <c r="Q151" s="14"/>
      <c r="R151" s="14"/>
      <c r="S151" s="14"/>
      <c r="T151" s="14"/>
      <c r="U151" s="14"/>
      <c r="V151" s="25"/>
    </row>
    <row r="152" spans="1:22" x14ac:dyDescent="0.2">
      <c r="A152" s="115"/>
      <c r="B152" s="14"/>
      <c r="C152" s="14"/>
      <c r="D152" s="14"/>
      <c r="E152" s="14"/>
      <c r="F152" s="14"/>
      <c r="G152" s="14"/>
      <c r="H152" s="14"/>
      <c r="I152" s="14"/>
      <c r="J152" s="14"/>
      <c r="K152" s="14"/>
      <c r="L152" s="14"/>
      <c r="M152" s="14"/>
      <c r="N152" s="14"/>
      <c r="O152" s="14"/>
      <c r="P152" s="14"/>
      <c r="Q152" s="14"/>
      <c r="R152" s="14"/>
      <c r="S152" s="14"/>
      <c r="T152" s="14"/>
      <c r="U152" s="14"/>
      <c r="V152" s="25"/>
    </row>
    <row r="153" spans="1:22" x14ac:dyDescent="0.2">
      <c r="A153" s="115"/>
      <c r="B153" s="14"/>
      <c r="C153" s="14"/>
      <c r="D153" s="14"/>
      <c r="E153" s="14"/>
      <c r="F153" s="14"/>
      <c r="G153" s="14"/>
      <c r="H153" s="14"/>
      <c r="I153" s="14"/>
      <c r="J153" s="14"/>
      <c r="K153" s="14"/>
      <c r="L153" s="14"/>
      <c r="M153" s="14"/>
      <c r="N153" s="14"/>
      <c r="O153" s="14"/>
      <c r="P153" s="14"/>
      <c r="Q153" s="14"/>
      <c r="R153" s="14"/>
      <c r="S153" s="14"/>
      <c r="T153" s="14"/>
      <c r="U153" s="14"/>
      <c r="V153" s="25"/>
    </row>
    <row r="154" spans="1:22" x14ac:dyDescent="0.2">
      <c r="A154" s="115"/>
      <c r="B154" s="14"/>
      <c r="C154" s="14"/>
      <c r="D154" s="14"/>
      <c r="E154" s="14"/>
      <c r="F154" s="14"/>
      <c r="G154" s="14"/>
      <c r="H154" s="14"/>
      <c r="I154" s="14"/>
      <c r="J154" s="14"/>
      <c r="K154" s="14"/>
      <c r="L154" s="14"/>
      <c r="M154" s="14"/>
      <c r="N154" s="14"/>
      <c r="O154" s="14"/>
      <c r="P154" s="14"/>
      <c r="Q154" s="14"/>
      <c r="R154" s="14"/>
      <c r="S154" s="14"/>
      <c r="T154" s="14"/>
      <c r="U154" s="14"/>
      <c r="V154" s="25"/>
    </row>
    <row r="155" spans="1:22" x14ac:dyDescent="0.2">
      <c r="A155" s="115"/>
      <c r="B155" s="14"/>
      <c r="C155" s="14"/>
      <c r="D155" s="14"/>
      <c r="E155" s="14"/>
      <c r="F155" s="14"/>
      <c r="G155" s="14"/>
      <c r="H155" s="14"/>
      <c r="I155" s="14"/>
      <c r="J155" s="14"/>
      <c r="K155" s="14"/>
      <c r="L155" s="14"/>
      <c r="M155" s="14"/>
      <c r="N155" s="14"/>
      <c r="O155" s="14"/>
      <c r="P155" s="14"/>
      <c r="Q155" s="14"/>
      <c r="R155" s="14"/>
      <c r="S155" s="14"/>
      <c r="T155" s="14"/>
      <c r="U155" s="14"/>
      <c r="V155" s="25"/>
    </row>
    <row r="156" spans="1:22" x14ac:dyDescent="0.2">
      <c r="A156" s="115"/>
      <c r="B156" s="14"/>
      <c r="C156" s="14"/>
      <c r="D156" s="14"/>
      <c r="E156" s="14"/>
      <c r="F156" s="14"/>
      <c r="G156" s="14"/>
      <c r="H156" s="14"/>
      <c r="I156" s="14"/>
      <c r="J156" s="14"/>
      <c r="K156" s="14"/>
      <c r="L156" s="14"/>
      <c r="M156" s="14"/>
      <c r="N156" s="14"/>
      <c r="O156" s="14"/>
      <c r="P156" s="14"/>
      <c r="Q156" s="14"/>
      <c r="R156" s="14"/>
      <c r="S156" s="14"/>
      <c r="T156" s="14"/>
      <c r="U156" s="14"/>
      <c r="V156" s="25"/>
    </row>
    <row r="157" spans="1:22" x14ac:dyDescent="0.2">
      <c r="A157" s="115"/>
      <c r="B157" s="14"/>
      <c r="C157" s="14"/>
      <c r="D157" s="14"/>
      <c r="E157" s="14"/>
      <c r="F157" s="14"/>
      <c r="G157" s="14"/>
      <c r="H157" s="14"/>
      <c r="I157" s="14"/>
      <c r="J157" s="14"/>
      <c r="K157" s="14"/>
      <c r="L157" s="14"/>
      <c r="M157" s="14"/>
      <c r="N157" s="14"/>
      <c r="O157" s="14"/>
      <c r="P157" s="14"/>
      <c r="Q157" s="14"/>
      <c r="R157" s="14"/>
      <c r="S157" s="14"/>
      <c r="T157" s="14"/>
      <c r="U157" s="14"/>
      <c r="V157" s="25"/>
    </row>
    <row r="158" spans="1:22" x14ac:dyDescent="0.2">
      <c r="A158" s="115"/>
      <c r="B158" s="14"/>
      <c r="C158" s="14"/>
      <c r="D158" s="14"/>
      <c r="E158" s="14"/>
      <c r="F158" s="14"/>
      <c r="G158" s="14"/>
      <c r="H158" s="14"/>
      <c r="I158" s="14"/>
      <c r="J158" s="14"/>
      <c r="K158" s="14"/>
      <c r="L158" s="14"/>
      <c r="M158" s="14"/>
      <c r="N158" s="14"/>
      <c r="O158" s="14"/>
      <c r="P158" s="14"/>
      <c r="Q158" s="14"/>
      <c r="R158" s="14"/>
      <c r="S158" s="14"/>
      <c r="T158" s="14"/>
      <c r="U158" s="14"/>
      <c r="V158" s="25"/>
    </row>
    <row r="159" spans="1:22" x14ac:dyDescent="0.2">
      <c r="A159" s="115"/>
      <c r="B159" s="14"/>
      <c r="C159" s="14"/>
      <c r="D159" s="14"/>
      <c r="E159" s="14"/>
      <c r="F159" s="14"/>
      <c r="G159" s="14"/>
      <c r="H159" s="14"/>
      <c r="I159" s="14"/>
      <c r="J159" s="14"/>
      <c r="K159" s="14"/>
      <c r="L159" s="14"/>
      <c r="M159" s="14"/>
      <c r="N159" s="14"/>
      <c r="O159" s="14"/>
      <c r="P159" s="14"/>
      <c r="Q159" s="14"/>
      <c r="R159" s="14"/>
      <c r="S159" s="14"/>
      <c r="T159" s="14"/>
      <c r="U159" s="14"/>
      <c r="V159" s="25"/>
    </row>
    <row r="160" spans="1:22" x14ac:dyDescent="0.2">
      <c r="A160" s="115"/>
      <c r="B160" s="14"/>
      <c r="C160" s="14"/>
      <c r="D160" s="14"/>
      <c r="E160" s="14"/>
      <c r="F160" s="14"/>
      <c r="G160" s="14"/>
      <c r="H160" s="14"/>
      <c r="I160" s="14"/>
      <c r="J160" s="14"/>
      <c r="K160" s="14"/>
      <c r="L160" s="14"/>
      <c r="M160" s="14"/>
      <c r="N160" s="14"/>
      <c r="O160" s="14"/>
      <c r="P160" s="14"/>
      <c r="Q160" s="14"/>
      <c r="R160" s="14"/>
      <c r="S160" s="14"/>
      <c r="T160" s="14"/>
      <c r="U160" s="14"/>
      <c r="V160" s="25"/>
    </row>
    <row r="161" spans="1:22" x14ac:dyDescent="0.2">
      <c r="A161" s="115"/>
      <c r="B161" s="14"/>
      <c r="C161" s="14"/>
      <c r="D161" s="14"/>
      <c r="E161" s="14"/>
      <c r="F161" s="14"/>
      <c r="G161" s="14"/>
      <c r="H161" s="14"/>
      <c r="I161" s="14"/>
      <c r="J161" s="14"/>
      <c r="K161" s="14"/>
      <c r="L161" s="14"/>
      <c r="M161" s="14"/>
      <c r="N161" s="14"/>
      <c r="O161" s="14"/>
      <c r="P161" s="14"/>
      <c r="Q161" s="14"/>
      <c r="R161" s="14"/>
      <c r="S161" s="14"/>
      <c r="T161" s="14"/>
      <c r="U161" s="14"/>
      <c r="V161" s="25"/>
    </row>
    <row r="162" spans="1:22" x14ac:dyDescent="0.2">
      <c r="A162" s="115"/>
      <c r="B162" s="14"/>
      <c r="C162" s="14"/>
      <c r="D162" s="14"/>
      <c r="E162" s="14"/>
      <c r="F162" s="14"/>
      <c r="G162" s="14"/>
      <c r="H162" s="14"/>
      <c r="I162" s="14"/>
      <c r="J162" s="14"/>
      <c r="K162" s="14"/>
      <c r="L162" s="14"/>
      <c r="M162" s="14"/>
      <c r="N162" s="14"/>
      <c r="O162" s="14"/>
      <c r="P162" s="14"/>
      <c r="Q162" s="14"/>
      <c r="R162" s="14"/>
      <c r="S162" s="14"/>
      <c r="T162" s="14"/>
      <c r="U162" s="14"/>
      <c r="V162" s="25"/>
    </row>
    <row r="163" spans="1:22" x14ac:dyDescent="0.2">
      <c r="A163" s="115"/>
      <c r="B163" s="14"/>
      <c r="C163" s="14"/>
      <c r="D163" s="14"/>
      <c r="E163" s="14"/>
      <c r="F163" s="14"/>
      <c r="G163" s="14"/>
      <c r="H163" s="14"/>
      <c r="I163" s="14"/>
      <c r="J163" s="14"/>
      <c r="K163" s="14"/>
      <c r="L163" s="14"/>
      <c r="M163" s="14"/>
      <c r="N163" s="14"/>
      <c r="O163" s="14"/>
      <c r="P163" s="14"/>
      <c r="Q163" s="14"/>
      <c r="R163" s="14"/>
      <c r="S163" s="14"/>
      <c r="T163" s="14"/>
      <c r="U163" s="14"/>
      <c r="V163" s="25"/>
    </row>
    <row r="164" spans="1:22" x14ac:dyDescent="0.2">
      <c r="A164" s="115"/>
      <c r="B164" s="14"/>
      <c r="C164" s="14"/>
      <c r="D164" s="14"/>
      <c r="E164" s="14"/>
      <c r="F164" s="14"/>
      <c r="G164" s="14"/>
      <c r="H164" s="14"/>
      <c r="I164" s="14"/>
      <c r="J164" s="14"/>
      <c r="K164" s="14"/>
      <c r="L164" s="14"/>
      <c r="M164" s="14"/>
      <c r="N164" s="14"/>
      <c r="O164" s="14"/>
      <c r="P164" s="14"/>
      <c r="Q164" s="14"/>
      <c r="R164" s="14"/>
      <c r="S164" s="14"/>
      <c r="T164" s="14"/>
      <c r="U164" s="14"/>
      <c r="V164" s="25"/>
    </row>
    <row r="165" spans="1:22" x14ac:dyDescent="0.2">
      <c r="A165" s="115"/>
      <c r="B165" s="14"/>
      <c r="C165" s="14"/>
      <c r="D165" s="14"/>
      <c r="E165" s="14"/>
      <c r="F165" s="14"/>
      <c r="G165" s="14"/>
      <c r="H165" s="14"/>
      <c r="I165" s="14"/>
      <c r="J165" s="14"/>
      <c r="K165" s="14"/>
      <c r="L165" s="14"/>
      <c r="M165" s="14"/>
      <c r="N165" s="14"/>
      <c r="O165" s="14"/>
      <c r="P165" s="14"/>
      <c r="Q165" s="14"/>
      <c r="R165" s="14"/>
      <c r="S165" s="14"/>
      <c r="T165" s="14"/>
      <c r="U165" s="14"/>
      <c r="V165" s="25"/>
    </row>
    <row r="166" spans="1:22" x14ac:dyDescent="0.2">
      <c r="A166" s="115"/>
      <c r="B166" s="14"/>
      <c r="C166" s="14"/>
      <c r="D166" s="14"/>
      <c r="E166" s="14"/>
      <c r="F166" s="14"/>
      <c r="G166" s="14"/>
      <c r="H166" s="14"/>
      <c r="I166" s="14"/>
      <c r="J166" s="14"/>
      <c r="K166" s="14"/>
      <c r="L166" s="14"/>
      <c r="M166" s="14"/>
      <c r="N166" s="14"/>
      <c r="O166" s="14"/>
      <c r="P166" s="14"/>
      <c r="Q166" s="14"/>
      <c r="R166" s="14"/>
      <c r="S166" s="14"/>
      <c r="T166" s="14"/>
      <c r="U166" s="14"/>
      <c r="V166" s="25"/>
    </row>
    <row r="167" spans="1:22" x14ac:dyDescent="0.2">
      <c r="A167" s="115"/>
      <c r="B167" s="14"/>
      <c r="C167" s="14"/>
      <c r="D167" s="14"/>
      <c r="E167" s="14"/>
      <c r="F167" s="14"/>
      <c r="G167" s="14"/>
      <c r="H167" s="14"/>
      <c r="I167" s="14"/>
      <c r="J167" s="14"/>
      <c r="K167" s="14"/>
      <c r="L167" s="14"/>
      <c r="M167" s="14"/>
      <c r="N167" s="14"/>
      <c r="O167" s="14"/>
      <c r="P167" s="14"/>
      <c r="Q167" s="14"/>
      <c r="R167" s="14"/>
      <c r="S167" s="14"/>
      <c r="T167" s="14"/>
      <c r="U167" s="14"/>
      <c r="V167" s="25"/>
    </row>
    <row r="168" spans="1:22" x14ac:dyDescent="0.2">
      <c r="A168" s="115"/>
      <c r="B168" s="14"/>
      <c r="C168" s="14"/>
      <c r="D168" s="14"/>
      <c r="E168" s="14"/>
      <c r="F168" s="14"/>
      <c r="G168" s="14"/>
      <c r="H168" s="14"/>
      <c r="I168" s="14"/>
      <c r="J168" s="14"/>
      <c r="K168" s="14"/>
      <c r="L168" s="14"/>
      <c r="M168" s="14"/>
      <c r="N168" s="14"/>
      <c r="O168" s="14"/>
      <c r="P168" s="14"/>
      <c r="Q168" s="14"/>
      <c r="R168" s="14"/>
      <c r="S168" s="14"/>
      <c r="T168" s="14"/>
      <c r="U168" s="14"/>
      <c r="V168" s="25"/>
    </row>
    <row r="169" spans="1:22" x14ac:dyDescent="0.2">
      <c r="A169" s="115"/>
      <c r="B169" s="14"/>
      <c r="C169" s="14"/>
      <c r="D169" s="14"/>
      <c r="E169" s="14"/>
      <c r="F169" s="14"/>
      <c r="G169" s="14"/>
      <c r="H169" s="14"/>
      <c r="I169" s="14"/>
      <c r="J169" s="14"/>
      <c r="K169" s="14"/>
      <c r="L169" s="14"/>
      <c r="M169" s="14"/>
      <c r="N169" s="14"/>
      <c r="O169" s="14"/>
      <c r="P169" s="14"/>
      <c r="Q169" s="14"/>
      <c r="R169" s="14"/>
      <c r="S169" s="14"/>
      <c r="T169" s="14"/>
      <c r="U169" s="14"/>
      <c r="V169" s="25"/>
    </row>
    <row r="170" spans="1:22" x14ac:dyDescent="0.2">
      <c r="A170" s="115"/>
      <c r="B170" s="14"/>
      <c r="C170" s="14"/>
      <c r="D170" s="14"/>
      <c r="E170" s="14"/>
      <c r="F170" s="14"/>
      <c r="G170" s="14"/>
      <c r="H170" s="14"/>
      <c r="I170" s="14"/>
      <c r="J170" s="14"/>
      <c r="K170" s="14"/>
      <c r="L170" s="14"/>
      <c r="M170" s="14"/>
      <c r="N170" s="14"/>
      <c r="O170" s="14"/>
      <c r="P170" s="14"/>
      <c r="Q170" s="14"/>
      <c r="R170" s="14"/>
      <c r="S170" s="14"/>
      <c r="T170" s="14"/>
      <c r="U170" s="14"/>
      <c r="V170" s="25"/>
    </row>
    <row r="171" spans="1:22" x14ac:dyDescent="0.2">
      <c r="A171" s="115"/>
      <c r="B171" s="14"/>
      <c r="C171" s="14"/>
      <c r="D171" s="14"/>
      <c r="E171" s="14"/>
      <c r="F171" s="14"/>
      <c r="G171" s="14"/>
      <c r="H171" s="14"/>
      <c r="I171" s="14"/>
      <c r="J171" s="14"/>
      <c r="K171" s="14"/>
      <c r="L171" s="14"/>
      <c r="M171" s="14"/>
      <c r="N171" s="14"/>
      <c r="O171" s="14"/>
      <c r="P171" s="14"/>
      <c r="Q171" s="14"/>
      <c r="R171" s="14"/>
      <c r="S171" s="14"/>
      <c r="T171" s="14"/>
      <c r="U171" s="14"/>
      <c r="V171" s="25"/>
    </row>
    <row r="172" spans="1:22" x14ac:dyDescent="0.2">
      <c r="A172" s="115"/>
      <c r="B172" s="14"/>
      <c r="C172" s="14"/>
      <c r="D172" s="14"/>
      <c r="E172" s="14"/>
      <c r="F172" s="14"/>
      <c r="G172" s="14"/>
      <c r="H172" s="14"/>
      <c r="I172" s="14"/>
      <c r="J172" s="14"/>
      <c r="K172" s="14"/>
      <c r="L172" s="14"/>
      <c r="M172" s="14"/>
      <c r="N172" s="14"/>
      <c r="O172" s="14"/>
      <c r="P172" s="14"/>
      <c r="Q172" s="14"/>
      <c r="R172" s="14"/>
      <c r="S172" s="14"/>
      <c r="T172" s="14"/>
      <c r="U172" s="14"/>
      <c r="V172" s="25"/>
    </row>
    <row r="173" spans="1:22" x14ac:dyDescent="0.2">
      <c r="A173" s="115"/>
      <c r="B173" s="14"/>
      <c r="C173" s="14"/>
      <c r="D173" s="14"/>
      <c r="E173" s="14"/>
      <c r="F173" s="14"/>
      <c r="G173" s="14"/>
      <c r="H173" s="14"/>
      <c r="I173" s="14"/>
      <c r="J173" s="14"/>
      <c r="K173" s="14"/>
      <c r="L173" s="14"/>
      <c r="M173" s="14"/>
      <c r="N173" s="14"/>
      <c r="O173" s="14"/>
      <c r="P173" s="14"/>
      <c r="Q173" s="14"/>
      <c r="R173" s="14"/>
      <c r="S173" s="14"/>
      <c r="T173" s="14"/>
      <c r="U173" s="14"/>
      <c r="V173" s="25"/>
    </row>
    <row r="174" spans="1:22" x14ac:dyDescent="0.2">
      <c r="A174" s="115"/>
      <c r="B174" s="14"/>
      <c r="C174" s="14"/>
      <c r="D174" s="14"/>
      <c r="E174" s="14"/>
      <c r="F174" s="14"/>
      <c r="G174" s="14"/>
      <c r="H174" s="14"/>
      <c r="I174" s="14"/>
      <c r="J174" s="14"/>
      <c r="K174" s="14"/>
      <c r="L174" s="14"/>
      <c r="M174" s="14"/>
      <c r="N174" s="14"/>
      <c r="O174" s="14"/>
      <c r="P174" s="14"/>
      <c r="Q174" s="14"/>
      <c r="R174" s="14"/>
      <c r="S174" s="14"/>
      <c r="T174" s="14"/>
      <c r="U174" s="14"/>
      <c r="V174" s="25"/>
    </row>
    <row r="175" spans="1:22" x14ac:dyDescent="0.2">
      <c r="A175" s="115"/>
      <c r="B175" s="14"/>
      <c r="C175" s="14"/>
      <c r="D175" s="14"/>
      <c r="E175" s="14"/>
      <c r="F175" s="14"/>
      <c r="G175" s="14"/>
      <c r="H175" s="14"/>
      <c r="I175" s="14"/>
      <c r="J175" s="14"/>
      <c r="K175" s="14"/>
      <c r="L175" s="14"/>
      <c r="M175" s="14"/>
      <c r="N175" s="14"/>
      <c r="O175" s="14"/>
      <c r="P175" s="14"/>
      <c r="Q175" s="14"/>
      <c r="R175" s="14"/>
      <c r="S175" s="14"/>
      <c r="T175" s="14"/>
      <c r="U175" s="14"/>
      <c r="V175" s="25"/>
    </row>
    <row r="176" spans="1:22" x14ac:dyDescent="0.2">
      <c r="A176" s="115"/>
      <c r="B176" s="14"/>
      <c r="C176" s="14"/>
      <c r="D176" s="14"/>
      <c r="E176" s="14"/>
      <c r="F176" s="14"/>
      <c r="G176" s="14"/>
      <c r="H176" s="14"/>
      <c r="I176" s="14"/>
      <c r="J176" s="14"/>
      <c r="K176" s="14"/>
      <c r="L176" s="14"/>
      <c r="M176" s="14"/>
      <c r="N176" s="14"/>
      <c r="O176" s="14"/>
      <c r="P176" s="14"/>
      <c r="Q176" s="14"/>
      <c r="R176" s="14"/>
      <c r="S176" s="14"/>
      <c r="T176" s="14"/>
      <c r="U176" s="14"/>
      <c r="V176" s="25"/>
    </row>
    <row r="177" spans="1:23" x14ac:dyDescent="0.2">
      <c r="A177" s="115"/>
      <c r="B177" s="14"/>
      <c r="C177" s="14"/>
      <c r="D177" s="14"/>
      <c r="E177" s="14"/>
      <c r="F177" s="14"/>
      <c r="G177" s="14"/>
      <c r="H177" s="14"/>
      <c r="I177" s="14"/>
      <c r="J177" s="14"/>
      <c r="K177" s="14"/>
      <c r="L177" s="14"/>
      <c r="M177" s="14"/>
      <c r="N177" s="14"/>
      <c r="O177" s="14"/>
      <c r="P177" s="14"/>
      <c r="Q177" s="14"/>
      <c r="R177" s="14"/>
      <c r="S177" s="14"/>
      <c r="T177" s="14"/>
      <c r="U177" s="14"/>
      <c r="V177" s="25"/>
    </row>
    <row r="178" spans="1:23" ht="14.25" x14ac:dyDescent="0.2">
      <c r="A178" s="132" t="s">
        <v>165</v>
      </c>
      <c r="B178" s="133"/>
      <c r="C178" s="133"/>
      <c r="D178" s="133"/>
      <c r="E178" s="133"/>
      <c r="F178" s="133"/>
      <c r="G178" s="133"/>
      <c r="H178" s="133"/>
      <c r="I178" s="133"/>
      <c r="J178" s="133"/>
      <c r="K178" s="133"/>
      <c r="L178" s="133"/>
      <c r="M178" s="133"/>
      <c r="N178" s="133"/>
      <c r="O178" s="133"/>
      <c r="P178" s="133"/>
      <c r="Q178" s="133"/>
      <c r="R178" s="133"/>
      <c r="S178" s="133"/>
      <c r="T178" s="133"/>
      <c r="U178" s="133"/>
      <c r="V178" s="134"/>
      <c r="W178" s="116"/>
    </row>
    <row r="179" spans="1:23" x14ac:dyDescent="0.2">
      <c r="A179" s="115"/>
      <c r="B179" s="14"/>
      <c r="C179" s="14"/>
      <c r="D179" s="14"/>
      <c r="E179" s="14"/>
      <c r="F179" s="14"/>
      <c r="G179" s="14"/>
      <c r="H179" s="14"/>
      <c r="I179" s="14"/>
      <c r="J179" s="14"/>
      <c r="K179" s="117"/>
      <c r="L179" s="14"/>
      <c r="M179" s="14"/>
      <c r="N179" s="14"/>
      <c r="O179" s="14"/>
      <c r="P179" s="14"/>
      <c r="Q179" s="14"/>
      <c r="R179" s="14"/>
      <c r="S179" s="14"/>
      <c r="T179" s="14"/>
      <c r="U179" s="14"/>
      <c r="V179" s="25"/>
    </row>
    <row r="180" spans="1:23" x14ac:dyDescent="0.2">
      <c r="A180" s="115"/>
      <c r="B180" s="14"/>
      <c r="C180" s="14"/>
      <c r="D180" s="14"/>
      <c r="E180" s="14"/>
      <c r="F180" s="14"/>
      <c r="G180" s="14"/>
      <c r="H180" s="14"/>
      <c r="I180" s="14"/>
      <c r="J180" s="14"/>
      <c r="K180" s="14"/>
      <c r="L180" s="14"/>
      <c r="M180" s="14"/>
      <c r="N180" s="14"/>
      <c r="O180" s="14"/>
      <c r="P180" s="14"/>
      <c r="Q180" s="14"/>
      <c r="R180" s="14"/>
      <c r="S180" s="14"/>
      <c r="T180" s="14"/>
      <c r="U180" s="14"/>
      <c r="V180" s="25"/>
    </row>
    <row r="181" spans="1:23" x14ac:dyDescent="0.2">
      <c r="A181" s="115"/>
      <c r="B181" s="14"/>
      <c r="C181" s="14"/>
      <c r="D181" s="14"/>
      <c r="E181" s="14"/>
      <c r="F181" s="14"/>
      <c r="G181" s="14"/>
      <c r="H181" s="14"/>
      <c r="I181" s="14"/>
      <c r="J181" s="14"/>
      <c r="K181" s="14"/>
      <c r="L181" s="14"/>
      <c r="M181" s="14"/>
      <c r="N181" s="14"/>
      <c r="O181" s="14"/>
      <c r="P181" s="14"/>
      <c r="Q181" s="14"/>
      <c r="R181" s="14"/>
      <c r="S181" s="14"/>
      <c r="T181" s="14"/>
      <c r="U181" s="14"/>
      <c r="V181" s="25"/>
    </row>
    <row r="182" spans="1:23" ht="14.25" x14ac:dyDescent="0.2">
      <c r="A182" s="129" t="s">
        <v>164</v>
      </c>
      <c r="B182" s="127"/>
      <c r="C182" s="127"/>
      <c r="D182" s="127"/>
      <c r="E182" s="127"/>
      <c r="F182" s="127"/>
      <c r="G182" s="127"/>
      <c r="H182" s="127"/>
      <c r="I182" s="127"/>
      <c r="J182" s="127"/>
      <c r="K182" s="127"/>
      <c r="L182" s="127"/>
      <c r="M182" s="127"/>
      <c r="N182" s="127"/>
      <c r="O182" s="127"/>
      <c r="P182" s="127"/>
      <c r="Q182" s="127"/>
      <c r="R182" s="127"/>
      <c r="S182" s="127"/>
      <c r="T182" s="127"/>
      <c r="U182" s="127"/>
      <c r="V182" s="128"/>
    </row>
    <row r="183" spans="1:23" ht="14.25" x14ac:dyDescent="0.2">
      <c r="A183" s="126" t="s">
        <v>158</v>
      </c>
      <c r="B183" s="127"/>
      <c r="C183" s="127"/>
      <c r="D183" s="127"/>
      <c r="E183" s="127"/>
      <c r="F183" s="127"/>
      <c r="G183" s="127"/>
      <c r="H183" s="127"/>
      <c r="I183" s="127"/>
      <c r="J183" s="127"/>
      <c r="K183" s="127"/>
      <c r="L183" s="127"/>
      <c r="M183" s="127"/>
      <c r="N183" s="127"/>
      <c r="O183" s="127"/>
      <c r="P183" s="127"/>
      <c r="Q183" s="127"/>
      <c r="R183" s="127"/>
      <c r="S183" s="127"/>
      <c r="T183" s="127"/>
      <c r="U183" s="127"/>
      <c r="V183" s="128"/>
    </row>
    <row r="184" spans="1:23" ht="14.25" x14ac:dyDescent="0.2">
      <c r="A184" s="126" t="s">
        <v>163</v>
      </c>
      <c r="B184" s="127"/>
      <c r="C184" s="127"/>
      <c r="D184" s="127"/>
      <c r="E184" s="127"/>
      <c r="F184" s="127"/>
      <c r="G184" s="127"/>
      <c r="H184" s="127"/>
      <c r="I184" s="127"/>
      <c r="J184" s="127"/>
      <c r="K184" s="127"/>
      <c r="L184" s="127"/>
      <c r="M184" s="127"/>
      <c r="N184" s="127"/>
      <c r="O184" s="127"/>
      <c r="P184" s="127"/>
      <c r="Q184" s="127"/>
      <c r="R184" s="127"/>
      <c r="S184" s="127"/>
      <c r="T184" s="127"/>
      <c r="U184" s="127"/>
      <c r="V184" s="128"/>
    </row>
    <row r="185" spans="1:23" ht="14.25" x14ac:dyDescent="0.2">
      <c r="A185" s="118"/>
      <c r="B185" s="99"/>
      <c r="C185" s="99"/>
      <c r="D185" s="99"/>
      <c r="E185" s="99"/>
      <c r="F185" s="99"/>
      <c r="G185" s="99"/>
      <c r="H185" s="99"/>
      <c r="I185" s="99"/>
      <c r="J185" s="99"/>
      <c r="K185" s="99"/>
      <c r="L185" s="99"/>
      <c r="M185" s="99"/>
      <c r="N185" s="99"/>
      <c r="P185" s="99"/>
      <c r="Q185" s="99"/>
      <c r="R185" s="99"/>
      <c r="S185" s="99"/>
      <c r="T185" s="99"/>
      <c r="U185" s="99"/>
      <c r="V185" s="16"/>
    </row>
    <row r="186" spans="1:23" ht="14.25" x14ac:dyDescent="0.2">
      <c r="A186" s="118"/>
      <c r="B186" s="99"/>
      <c r="C186" s="99"/>
      <c r="D186" s="99"/>
      <c r="E186" s="99"/>
      <c r="F186" s="99"/>
      <c r="G186" s="99"/>
      <c r="H186" s="99"/>
      <c r="I186" s="99"/>
      <c r="J186" s="99"/>
      <c r="K186" s="99"/>
      <c r="L186" s="99"/>
      <c r="M186" s="99"/>
      <c r="N186" s="99"/>
      <c r="P186" s="99"/>
      <c r="Q186" s="99"/>
      <c r="R186" s="99"/>
      <c r="S186" s="99"/>
      <c r="T186" s="99"/>
      <c r="U186" s="99"/>
      <c r="V186" s="16"/>
    </row>
    <row r="187" spans="1:23" ht="14.25" x14ac:dyDescent="0.2">
      <c r="A187" s="118"/>
      <c r="B187" s="99"/>
      <c r="C187" s="99"/>
      <c r="D187" s="99"/>
      <c r="E187" s="119"/>
      <c r="F187" s="120"/>
      <c r="G187" s="120"/>
      <c r="H187" s="120"/>
      <c r="I187" s="120"/>
      <c r="J187" s="99"/>
      <c r="K187" s="99"/>
      <c r="L187" s="99"/>
      <c r="M187" s="99"/>
      <c r="N187" s="99"/>
      <c r="P187" s="99"/>
      <c r="Q187" s="99"/>
      <c r="R187" s="99"/>
      <c r="S187" s="99"/>
      <c r="T187" s="99"/>
      <c r="U187" s="99"/>
      <c r="V187" s="16"/>
    </row>
    <row r="188" spans="1:23" ht="14.25" x14ac:dyDescent="0.2">
      <c r="A188" s="118"/>
      <c r="B188" s="99"/>
      <c r="C188" s="99"/>
      <c r="D188" s="99"/>
      <c r="E188" s="121" t="s">
        <v>159</v>
      </c>
      <c r="F188" s="122"/>
      <c r="G188" s="122"/>
      <c r="H188" s="120"/>
      <c r="I188" s="120"/>
      <c r="J188" s="99"/>
      <c r="K188" s="99"/>
      <c r="L188" s="99"/>
      <c r="M188" s="99"/>
      <c r="N188" s="99"/>
      <c r="P188" s="99"/>
      <c r="Q188" s="99"/>
      <c r="R188" s="99"/>
      <c r="S188" s="99"/>
      <c r="T188" s="99"/>
      <c r="U188" s="99"/>
      <c r="V188" s="16"/>
    </row>
    <row r="189" spans="1:23" ht="14.25" x14ac:dyDescent="0.2">
      <c r="A189" s="118"/>
      <c r="B189" s="99"/>
      <c r="C189" s="99"/>
      <c r="D189" s="99"/>
      <c r="E189" s="121" t="s">
        <v>160</v>
      </c>
      <c r="F189" s="122"/>
      <c r="G189" s="122"/>
      <c r="H189" s="120"/>
      <c r="I189" s="120"/>
      <c r="J189" s="99"/>
      <c r="K189" s="99"/>
      <c r="L189" s="99"/>
      <c r="M189" s="99"/>
      <c r="N189" s="99"/>
      <c r="P189" s="99"/>
      <c r="Q189" s="99"/>
      <c r="R189" s="99"/>
      <c r="S189" s="99"/>
      <c r="T189" s="99"/>
      <c r="U189" s="99"/>
      <c r="V189" s="16"/>
    </row>
    <row r="190" spans="1:23" ht="14.25" x14ac:dyDescent="0.2">
      <c r="A190" s="118"/>
      <c r="B190" s="99"/>
      <c r="C190" s="99"/>
      <c r="D190" s="99"/>
      <c r="E190" s="121" t="s">
        <v>161</v>
      </c>
      <c r="F190" s="122"/>
      <c r="G190" s="122"/>
      <c r="H190" s="120"/>
      <c r="I190" s="120"/>
      <c r="J190" s="99"/>
      <c r="K190" s="99"/>
      <c r="L190" s="99"/>
      <c r="M190" s="99"/>
      <c r="N190" s="99"/>
      <c r="P190" s="99"/>
      <c r="Q190" s="99"/>
      <c r="R190" s="99"/>
      <c r="S190" s="99"/>
      <c r="T190" s="99"/>
      <c r="U190" s="99"/>
      <c r="V190" s="16"/>
    </row>
    <row r="191" spans="1:23" ht="14.25" x14ac:dyDescent="0.2">
      <c r="A191" s="118"/>
      <c r="B191" s="99"/>
      <c r="C191" s="99"/>
      <c r="D191" s="99"/>
      <c r="E191" s="121" t="s">
        <v>162</v>
      </c>
      <c r="F191" s="122"/>
      <c r="G191" s="122"/>
      <c r="H191" s="99"/>
      <c r="I191" s="99"/>
      <c r="J191" s="99"/>
      <c r="K191" s="99"/>
      <c r="L191" s="99"/>
      <c r="M191" s="99"/>
      <c r="N191" s="99"/>
      <c r="P191" s="99"/>
      <c r="Q191" s="99"/>
      <c r="R191" s="99"/>
      <c r="S191" s="99"/>
      <c r="T191" s="99"/>
      <c r="U191" s="99"/>
      <c r="V191" s="16"/>
    </row>
    <row r="192" spans="1:23" ht="15" thickBot="1" x14ac:dyDescent="0.25">
      <c r="A192" s="123"/>
      <c r="B192" s="124"/>
      <c r="C192" s="124"/>
      <c r="D192" s="124"/>
      <c r="E192" s="124"/>
      <c r="F192" s="124"/>
      <c r="G192" s="124"/>
      <c r="H192" s="124"/>
      <c r="I192" s="124"/>
      <c r="J192" s="124"/>
      <c r="K192" s="124"/>
      <c r="L192" s="124"/>
      <c r="M192" s="124"/>
      <c r="N192" s="124"/>
      <c r="O192" s="124"/>
      <c r="P192" s="124"/>
      <c r="Q192" s="124"/>
      <c r="R192" s="124"/>
      <c r="S192" s="124"/>
      <c r="T192" s="124"/>
      <c r="U192" s="124"/>
      <c r="V192" s="125"/>
    </row>
  </sheetData>
  <mergeCells count="21">
    <mergeCell ref="B114:D114"/>
    <mergeCell ref="B115:D115"/>
    <mergeCell ref="A70:M70"/>
    <mergeCell ref="P70:S70"/>
    <mergeCell ref="C71:G71"/>
    <mergeCell ref="I71:M71"/>
    <mergeCell ref="I110:M110"/>
    <mergeCell ref="B111:D111"/>
    <mergeCell ref="A1:V1"/>
    <mergeCell ref="A2:V2"/>
    <mergeCell ref="A3:V3"/>
    <mergeCell ref="C5:G5"/>
    <mergeCell ref="I5:M5"/>
    <mergeCell ref="S5:S6"/>
    <mergeCell ref="U5:U6"/>
    <mergeCell ref="A184:V184"/>
    <mergeCell ref="A118:V118"/>
    <mergeCell ref="A119:V119"/>
    <mergeCell ref="A178:V178"/>
    <mergeCell ref="A182:V182"/>
    <mergeCell ref="A183:V183"/>
  </mergeCells>
  <printOptions horizontalCentered="1"/>
  <pageMargins left="0.19685039370078741" right="0.19685039370078741" top="0.19685039370078741" bottom="0.19685039370078741" header="0.51181102362204722" footer="0.51181102362204722"/>
  <pageSetup paperSize="8" scale="4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Ισολογισμός 2021</vt:lpstr>
      <vt:lpstr>'Ισολογισμός 2021'!Print_Area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Athanasios D. Tsitsanoudis</cp:lastModifiedBy>
  <cp:lastPrinted>2022-12-09T10:06:37Z</cp:lastPrinted>
  <dcterms:created xsi:type="dcterms:W3CDTF">2022-11-22T06:54:44Z</dcterms:created>
  <dcterms:modified xsi:type="dcterms:W3CDTF">2022-12-09T10:06:53Z</dcterms:modified>
</cp:coreProperties>
</file>